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8" windowHeight="7776" tabRatio="783" firstSheet="2" activeTab="6"/>
  </bookViews>
  <sheets>
    <sheet name="129, 469" sheetId="1" r:id="rId1"/>
    <sheet name="420 QUATER" sheetId="2" r:id="rId2"/>
    <sheet name="APPELLO GDP" sheetId="3" r:id="rId3"/>
    <sheet name="PATTEGGIAMENTO" sheetId="4" r:id="rId4"/>
    <sheet name="CONVALIDA ARRESTO" sheetId="5" r:id="rId5"/>
    <sheet name="MESSA ALLA PROVA" sheetId="6" r:id="rId6"/>
    <sheet name="ABB SEMPL + ABB COND + ACQ ATTI" sheetId="7" r:id="rId7"/>
    <sheet name="DIBATTIMENTO" sheetId="8" r:id="rId8"/>
    <sheet name="INC ESECUZIONE" sheetId="9" r:id="rId9"/>
    <sheet name="RIESAME REALE" sheetId="10" r:id="rId10"/>
    <sheet name="ASSISE" sheetId="11" r:id="rId11"/>
  </sheets>
  <definedNames>
    <definedName name="_xlfn.AGGREGATE" hidden="1">#NAME?</definedName>
    <definedName name="_xlnm.Print_Area" localSheetId="0">'129, 469'!$A$1:$I$220</definedName>
    <definedName name="_xlnm.Print_Area" localSheetId="6">'ABB SEMPL + ABB COND + ACQ ATTI'!$A$1:$I$219</definedName>
    <definedName name="_xlnm.Print_Area" localSheetId="2">'APPELLO GDP'!$A$1:$I$227</definedName>
    <definedName name="_xlnm.Print_Area" localSheetId="10">'ASSISE'!$A$1:$I$233</definedName>
    <definedName name="_xlnm.Print_Area" localSheetId="4">'CONVALIDA ARRESTO'!$A$1:$I$215</definedName>
    <definedName name="_xlnm.Print_Area" localSheetId="7">'DIBATTIMENTO'!$A$1:$I$228</definedName>
    <definedName name="_xlnm.Print_Area" localSheetId="8">'INC ESECUZIONE'!$A$1:$I$173</definedName>
    <definedName name="_xlnm.Print_Area" localSheetId="5">'MESSA ALLA PROVA'!$A$1:$I$219</definedName>
    <definedName name="_xlnm.Print_Area" localSheetId="3">'PATTEGGIAMENTO'!$A$1:$I$220</definedName>
    <definedName name="_xlnm.Print_Area" localSheetId="9">'RIESAME REALE'!$A$1:$I$187</definedName>
    <definedName name="OLE_LINK4" localSheetId="0">'129, 469'!#REF!</definedName>
    <definedName name="OLE_LINK4" localSheetId="6">'ABB SEMPL + ABB COND + ACQ ATTI'!#REF!</definedName>
    <definedName name="OLE_LINK4" localSheetId="2">'APPELLO GDP'!#REF!</definedName>
    <definedName name="OLE_LINK4" localSheetId="10">'ASSISE'!#REF!</definedName>
    <definedName name="OLE_LINK4" localSheetId="4">'CONVALIDA ARRESTO'!#REF!</definedName>
    <definedName name="OLE_LINK4" localSheetId="7">'DIBATTIMENTO'!#REF!</definedName>
    <definedName name="OLE_LINK4" localSheetId="8">'INC ESECUZIONE'!#REF!</definedName>
    <definedName name="OLE_LINK4" localSheetId="5">'MESSA ALLA PROVA'!#REF!</definedName>
    <definedName name="OLE_LINK4" localSheetId="3">'PATTEGGIAMENTO'!#REF!</definedName>
    <definedName name="OLE_LINK4" localSheetId="9">'RIESAME REALE'!#REF!</definedName>
  </definedNames>
  <calcPr fullCalcOnLoad="1"/>
</workbook>
</file>

<file path=xl/sharedStrings.xml><?xml version="1.0" encoding="utf-8"?>
<sst xmlns="http://schemas.openxmlformats.org/spreadsheetml/2006/main" count="2226" uniqueCount="256">
  <si>
    <t>TRIBUNALE DI MONZA</t>
  </si>
  <si>
    <t>CAMPO 1</t>
  </si>
  <si>
    <t>CAMPO 2</t>
  </si>
  <si>
    <t xml:space="preserve">come in atti generalizzati, </t>
  </si>
  <si>
    <t>CAMPO 3</t>
  </si>
  <si>
    <t>FASE INTRODUTTIVA</t>
  </si>
  <si>
    <t>0= NO; 1=SI</t>
  </si>
  <si>
    <t>CAMPO 4</t>
  </si>
  <si>
    <t>RITO</t>
  </si>
  <si>
    <t>CAMPO 5</t>
  </si>
  <si>
    <t>PARTI CIVILI COSTITUITE</t>
  </si>
  <si>
    <t xml:space="preserve">CAMPO 6 </t>
  </si>
  <si>
    <t xml:space="preserve">CAMPO 7 </t>
  </si>
  <si>
    <t>NUMERO CAPI DI IMPUTAZIONE</t>
  </si>
  <si>
    <t xml:space="preserve">CAMPO 8 </t>
  </si>
  <si>
    <t>NUMERO UDIENZE DI</t>
  </si>
  <si>
    <t xml:space="preserve">CAMPO 9 </t>
  </si>
  <si>
    <t>NUMERO IMPUTATI ASSISTITI</t>
  </si>
  <si>
    <t>TRATTAZIONE EFFETTIVA</t>
  </si>
  <si>
    <t>CAMPO 10</t>
  </si>
  <si>
    <t xml:space="preserve">Procedimento penale n. </t>
  </si>
  <si>
    <t>R.G.N.R.</t>
  </si>
  <si>
    <t xml:space="preserve">A carico di: </t>
  </si>
  <si>
    <t>TABELLA BASE</t>
  </si>
  <si>
    <t>IMPORTO</t>
  </si>
  <si>
    <t>FASE DI STUDIO</t>
  </si>
  <si>
    <t>FASE DECISORIA</t>
  </si>
  <si>
    <t>TOTALE TABELLA BASE</t>
  </si>
  <si>
    <t>FATTORI CORRETTIVI</t>
  </si>
  <si>
    <t>MAGGIOR.</t>
  </si>
  <si>
    <t>TOTALE COMPRENSIVO FATTORI CORRETTIVI</t>
  </si>
  <si>
    <t>RIDOTTO 1/3</t>
  </si>
  <si>
    <t xml:space="preserve">MAGGIORAZIONE PER  RIESAME   </t>
  </si>
  <si>
    <t xml:space="preserve">TOTALE </t>
  </si>
  <si>
    <t>RIMB. FORF. 15%</t>
  </si>
  <si>
    <t>TOTALE ONORARI DI CUI SI CHIEDE LA LIQUIDAZIONE</t>
  </si>
  <si>
    <t>OLTRE C.P.A. e I.V.A.</t>
  </si>
  <si>
    <t xml:space="preserve">               LEGENDA DEI FATTORI CORRETTIVI DI MOLTIPLICAZIONE APPLICATI</t>
  </si>
  <si>
    <t>Giudizio con oltre quattro imputati: + 20%</t>
  </si>
  <si>
    <t>DICHIARA</t>
  </si>
  <si>
    <t>CHIEDE</t>
  </si>
  <si>
    <t>oltre C.P.A. e I.V.A.  a titolo di onorari</t>
  </si>
  <si>
    <t xml:space="preserve">Monza, lì </t>
  </si>
  <si>
    <t>ALLEGATI</t>
  </si>
  <si>
    <t>DATI AVVOCATO</t>
  </si>
  <si>
    <t>AVV.</t>
  </si>
  <si>
    <t xml:space="preserve">CF: </t>
  </si>
  <si>
    <t>EMAIL:</t>
  </si>
  <si>
    <t>FAX:</t>
  </si>
  <si>
    <t xml:space="preserve">                    NR.</t>
  </si>
  <si>
    <t>R.G.TRIB</t>
  </si>
  <si>
    <t>DECRETO DI LIQUIDAZIONE DEGLI ONORARI DEL DIFENSORE</t>
  </si>
  <si>
    <t xml:space="preserve">Monza,_________________                                                        </t>
  </si>
  <si>
    <t xml:space="preserve">IL  GIUDICE                                 </t>
  </si>
  <si>
    <t>IL CANCELLIERE</t>
  </si>
  <si>
    <t>valore fisso</t>
  </si>
  <si>
    <t>MAGGIORAZIONE fissa PER PARTI CIVILI</t>
  </si>
  <si>
    <t>MAGGIORAZIONE % PER NUMERO DI IMPUTATI</t>
  </si>
  <si>
    <t>MAGGIORAZIONE % fissa PER RITO COLLEGIALE</t>
  </si>
  <si>
    <t>MAGGIORAZIONE % fissa PER IMPUTAZIONI</t>
  </si>
  <si>
    <t>MAGGIORAZIONE % PER NUMERO DI UDIENZE</t>
  </si>
  <si>
    <t xml:space="preserve">TABELLA PER IL CALCOLO AUTOMATICO DEGLI ONORARI DEI DIFENSORI DI SOGGETTI AMMESSI AL  PATROCINIO A SPESE DELLO STATO, DICHIARATI IRREPERIBILI O IRREPERIBILI DI FATTO O INSOLVIBILI SECONDO I PARAMETRI DEL PROTOCOLLO DI INTESA SOTTOSCRITTO TRA IL TRIBUNALE DI MONZA, L'ORDINE DEGLI AVVOCATI DI MONZA E LA CAMERA PENALE DI  MONZA </t>
  </si>
  <si>
    <t>NOME E COGNOME ASSISTITO (indagato/imputato/parte offesa/parte civile)</t>
  </si>
  <si>
    <t>NOTA SPESE</t>
  </si>
  <si>
    <t>R.G. DIB.</t>
  </si>
  <si>
    <t>R. Grat.Patr.</t>
  </si>
  <si>
    <t>R. Grat Patr.</t>
  </si>
  <si>
    <t>IN QUALITA' DI</t>
  </si>
  <si>
    <t>difensore di imputato/indagato ammesso al Patrocinio a spese dello Stato con provvedimento emesso da questo Ufficio in data ______________ (ipotesi ex art. 82 D.P.R. 115/2002)</t>
  </si>
  <si>
    <t>difensore di persona offesa/parte civile ammessa al Patrocinio a spese dello Stato con provvedimento emesso da questo Ufficio in data ______________ (ipotesi ex art. 82 D.P.R. 115/2002)</t>
  </si>
  <si>
    <t>ovvero</t>
  </si>
  <si>
    <t>R. GRAT. PATR.</t>
  </si>
  <si>
    <t xml:space="preserve">Il Giudice  </t>
  </si>
  <si>
    <t xml:space="preserve">del foro di </t>
  </si>
  <si>
    <t xml:space="preserve">RITENUTO </t>
  </si>
  <si>
    <t>che trattasi di :</t>
  </si>
  <si>
    <t xml:space="preserve">RILEVATO </t>
  </si>
  <si>
    <t>- che ai sensi del disposto dell’art. 109 del D.P.R. n. 115/2002 gli effetti dell’ammissione al patrocinio a spese dello Stato decorrono dalla data in cui l’istanza è stata presentata o è pervenuta all’ufficio del magistrato o dal primo atto in cui interviene il difensore, se l’interessato fa riserva di presentare l’istanza e questa è presentata entro i venti giorni successivi</t>
  </si>
  <si>
    <t xml:space="preserve">- visto il D.P.R. 115/02 e il D.M. 55/2014 </t>
  </si>
  <si>
    <t>- rilevato che l’attività per la quale si chiede il compenso è stata effettivamente svolta e corrisponde a quanto indicato nel file Excel prodotto dal difensore unitamente all'istanza</t>
  </si>
  <si>
    <t>DECRETA</t>
  </si>
  <si>
    <t>a titolo di spese esenti I.V.A.</t>
  </si>
  <si>
    <t>Qualora non sia stato letto in udienza, ordina il deposito del presente decreto in cancelleria e dispone che questa provveda alle comunicazioni di rito.</t>
  </si>
  <si>
    <t>Ordina al Funzionario Delegato di effettuare il pagamento in favore del beneficiario come da modello per il pagamento che sarà redatto dal cancelliere, imputandone la relativa spesa sul capitolo 1360.</t>
  </si>
  <si>
    <t>Provvedimento letto all'udienza del  ________________</t>
  </si>
  <si>
    <t>DICHIARAZIONE DI ESECUTIVITÀ</t>
  </si>
  <si>
    <t>Il Cancelliere, rilevato che:</t>
  </si>
  <si>
    <t>P.Q.M.</t>
  </si>
  <si>
    <t>Monza, il _____________</t>
  </si>
  <si>
    <t>Il Cancelliere</t>
  </si>
  <si>
    <t>ANNOTAZIONI DELL’UFFICIO SPESE PAGATE DALL’ERARIO</t>
  </si>
  <si>
    <t>Iscritto nel Registro delle Spese Pagate dall’Erario al n° ____________ in data ____________.</t>
  </si>
  <si>
    <t>che in data ____________________ il su esteso decreto di pagamento è divenuto esecutivo.</t>
  </si>
  <si>
    <t>- che i dati inseriti nei fogli di calcolo allegati alla richiesta corrispondono alle attività svolte nell'indicato p.p.</t>
  </si>
  <si>
    <t>1  MONOCRATICO</t>
  </si>
  <si>
    <t>2  COLLEGIALE</t>
  </si>
  <si>
    <r>
      <rPr>
        <b/>
        <sz val="10"/>
        <color indexed="8"/>
        <rFont val="Times New Roman"/>
        <family val="1"/>
      </rPr>
      <t>ANTICIPAZIONI - SPESE ESENTI I.V.A.</t>
    </r>
    <r>
      <rPr>
        <sz val="10"/>
        <color indexed="8"/>
        <rFont val="Times New Roman"/>
        <family val="1"/>
      </rPr>
      <t>: TUTTE LE ANTICIPAZIONI  DEVONO ESSERE DOCUMENTATE E ALLEGATE ALL'ISTANZA</t>
    </r>
  </si>
  <si>
    <t>MAGGIORAZIONE % PER NR DI IMPUTATI ASSISTITI</t>
  </si>
  <si>
    <r>
      <t xml:space="preserve">DOPO AVER COMPILATO LE CELLE IN GIALLO SEGUENDO  LE INDICAZIONI </t>
    </r>
    <r>
      <rPr>
        <b/>
        <i/>
        <sz val="10"/>
        <rFont val="Times New Roman"/>
        <family val="1"/>
      </rPr>
      <t>SCRITTE IN CORSIVO</t>
    </r>
    <r>
      <rPr>
        <i/>
        <sz val="10"/>
        <rFont val="Times New Roman"/>
        <family val="1"/>
      </rPr>
      <t xml:space="preserve">, STAMPARE LE PAGG. DEL PRESENTE FILE E ALLEGARLE ALLA ISTANZA DI LIQUIDAZIONE PER CONSENTIRE AL GIUDICE LA VERIFICA DELLA CORRETTA APPLICAZIONE DEL PROTOCOLLO </t>
    </r>
  </si>
  <si>
    <t>NUMERO COMPLESSIVO IMPUTATI</t>
  </si>
  <si>
    <t xml:space="preserve">Nel proc. penale n.                                              </t>
  </si>
  <si>
    <t>Giudice</t>
  </si>
  <si>
    <t>ISTANZA PER LA LIQUIDAZIONE DELL’ONORARIO AL DIFENSORE DI SOGGETTO 
AMMESSO AL PATROCINIO A SPESE DELLO STATO, 
DICHIARATO IRREPERIBILE, IRREPERIBILE DI FATTO O INSOLVIBILE</t>
  </si>
  <si>
    <t>TEL:</t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</si>
  <si>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>  le parti interessate hanno espressamente rinunciato ai termini di legge per presentare opposizione;</t>
    </r>
  </si>
  <si>
    <r>
      <rPr>
        <sz val="14"/>
        <color indexed="8"/>
        <rFont val="Symbol"/>
        <family val="1"/>
      </rPr>
      <t>ÿ</t>
    </r>
    <r>
      <rPr>
        <sz val="14"/>
        <color indexed="8"/>
        <rFont val="Times New Roman"/>
        <family val="1"/>
      </rPr>
      <t xml:space="preserve"> sono decorsi i termini di legge per presentare opposizione ai sensi dell’art. 170 T.U. Spese di Giustizia;</t>
    </r>
  </si>
  <si>
    <t xml:space="preserve">Depositato in Cancelleria il ___________________ </t>
  </si>
  <si>
    <t>IMPORTO MAGGIOR.</t>
  </si>
  <si>
    <t xml:space="preserve">quale difensore di </t>
  </si>
  <si>
    <t>Avvisa le parti che avverso il presente decreto è consentita opposizione a norma dell’art. 170 del DPR 115/02.</t>
  </si>
  <si>
    <t>PATTEGGIAMENTO</t>
  </si>
  <si>
    <t>FASE ISTRUTTORIA</t>
  </si>
  <si>
    <t>inserire e nella parte evidenziata in giallo  sotto "CAMPO 2" il nome, il cognome  ed il CF dell'assistito/i</t>
  </si>
  <si>
    <t>C.F.</t>
  </si>
  <si>
    <t xml:space="preserve">a carico di </t>
  </si>
  <si>
    <t>Il sottoscritto Avv.</t>
  </si>
  <si>
    <t>esaminata l’istanza di liquidazione e relativi allegati depositati dall'Avv.</t>
  </si>
  <si>
    <t xml:space="preserve">il pagamento a favore dell'Avv. 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</si>
  <si>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</t>
    </r>
  </si>
  <si>
    <t>SPESE LEGALI PER RECUPERO DEL CREDITO</t>
  </si>
  <si>
    <r>
      <t xml:space="preserve">la liquidazione del compenso per l’opera prestata, come da </t>
    </r>
    <r>
      <rPr>
        <b/>
        <sz val="14"/>
        <color indexed="8"/>
        <rFont val="Times New Roman"/>
        <family val="1"/>
      </rPr>
      <t xml:space="preserve">allegata nota spesa </t>
    </r>
    <r>
      <rPr>
        <sz val="14"/>
        <color indexed="8"/>
        <rFont val="Times New Roman"/>
        <family val="1"/>
      </rPr>
      <t xml:space="preserve">della somma di </t>
    </r>
  </si>
  <si>
    <t xml:space="preserve">nonché la somma di </t>
  </si>
  <si>
    <t>Avv.</t>
  </si>
  <si>
    <t xml:space="preserve">oltre CPA e IVA come per legge </t>
  </si>
  <si>
    <t>a titolo di spese esenti IVA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</si>
  <si>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atto, tra quelli ricompresi nella fase*, si chiede la liquidazione (Escluse richiesta di MAP o LPU)</t>
    </r>
  </si>
  <si>
    <t>Inserire e nella parte evidenziata in giallo  sotto "CAMPO 1" (celle A12, A15 e B13) i numeri del procedimento penale</t>
  </si>
  <si>
    <t>Inserire nella parte evidenziata in giallo "CAMPO 3" (cella A20) il  valore "0"=NO oppure "1"=SI se si vuole inserire FASE INTRODUTTIVA</t>
  </si>
  <si>
    <t>Inserire nella parte evidenziata in giallo  sotto "CAMPO 4" (cella A25) il numero 1 se pp monocratico o 2 se pp collegiale</t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</si>
  <si>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A30)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</si>
  <si>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A35)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</si>
  <si>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A39)  il  valore "0"=NO oppure "1"=SI se l'assistito è detenuto</t>
    </r>
  </si>
  <si>
    <r>
      <t xml:space="preserve">NB: </t>
    </r>
    <r>
      <rPr>
        <sz val="10"/>
        <color indexed="8"/>
        <rFont val="Times New Roman"/>
        <family val="1"/>
      </rPr>
      <t xml:space="preserve">la </t>
    </r>
    <r>
      <rPr>
        <b/>
        <sz val="10"/>
        <color indexed="8"/>
        <rFont val="Times New Roman"/>
        <family val="1"/>
      </rPr>
      <t>FASE DI STUDIO</t>
    </r>
    <r>
      <rPr>
        <sz val="10"/>
        <color indexed="8"/>
        <rFont val="Times New Roman"/>
        <family val="1"/>
      </rPr>
      <t xml:space="preserve"> comprende l'esame e studio degli atti, le ispezioni dei luoghi, la iniziale ricerca  di documenti, le consultazioni con il cliente, i colleghi o i consulenti, le relazioni o i pareri, scritti o orali, che esauriscano l'attività e sono resi in momento antecedente alla fase introduttiva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</si>
  <si>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INTRODUTTIVA*</t>
    </r>
    <r>
      <rPr>
        <sz val="10"/>
        <color indexed="8"/>
        <rFont val="Times New Roman"/>
        <family val="1"/>
      </rPr>
      <t xml:space="preserve"> è caratterizzata dagli atti introduttivi quali esposti, denunce, querele, istanze, richieste, dichiarazioni, opposizioni, ricorsi, impugnazioni, memorie, intervento del responsabile civile, e la citazione del responsabile civile 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</si>
  <si>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FASE ISTRUTTORIA </t>
    </r>
    <r>
      <rPr>
        <sz val="10"/>
        <color indexed="8"/>
        <rFont val="Times New Roman"/>
        <family val="1"/>
      </rPr>
      <t>comprende le richieste (anche quelle di riti alternativi), gli scritti, le partecipazioni o assistenze, rese anche in udienza in camera di consiglio o pubblica, relative ad atti o attività istruttorie, procedimentali o processuali anche preliminari, funzionali alla ricerca di mezzi di prova, alla formazione della prova, comprese liste, citazioni e le relative notificazioni, l'esame dei testimoni, consulenti, indagati o  imputati di reato connesso o collegato</t>
    </r>
  </si>
  <si>
    <r>
      <t xml:space="preserve">NB: </t>
    </r>
    <r>
      <rPr>
        <sz val="10"/>
        <color indexed="8"/>
        <rFont val="Times New Roman"/>
        <family val="1"/>
      </rPr>
      <t>la</t>
    </r>
    <r>
      <rPr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FASE DECISORIA</t>
    </r>
    <r>
      <rPr>
        <sz val="10"/>
        <color indexed="8"/>
        <rFont val="Times New Roman"/>
        <family val="1"/>
      </rPr>
      <t xml:space="preserve"> riguarda le difese orali o scritte, le repliche, l'assistenza alla discussione delle altre parti processuali sia in camera di consiglio che in udienza pubblica</t>
    </r>
  </si>
  <si>
    <r>
      <t xml:space="preserve">Inserire nella parte evidenziata in giallo </t>
    </r>
    <r>
      <rPr>
        <i/>
        <sz val="10"/>
        <color indexed="8"/>
        <rFont val="Times New Roman"/>
        <family val="1"/>
      </rPr>
      <t>il  valore "0"=NO oppure "1"=SI in caso di recupero giudiziale del credito</t>
    </r>
  </si>
  <si>
    <r>
      <t xml:space="preserve">La maggiorazione </t>
    </r>
    <r>
      <rPr>
        <b/>
        <sz val="10"/>
        <color indexed="8"/>
        <rFont val="Times New Roman"/>
        <family val="1"/>
      </rPr>
      <t>RIESAME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per cui non sia già stata richiesta liquidazione</t>
    </r>
    <r>
      <rPr>
        <sz val="10"/>
        <color indexed="8"/>
        <rFont val="Times New Roman"/>
        <family val="1"/>
      </rPr>
      <t>, concerne le ipotesi di Riesame/Appello delle misure cautelari personali e reali  a seconda della complessità (€ 600  riesame a seguito di giudizio direttissimo - fino ad € 1.500 per riesame motivato/appello complesso)</t>
    </r>
  </si>
  <si>
    <r>
      <t xml:space="preserve">Da € 600 a € 1500 - inserire a mano nel riquadro giallo </t>
    </r>
    <r>
      <rPr>
        <b/>
        <i/>
        <sz val="10"/>
        <color indexed="8"/>
        <rFont val="Times New Roman"/>
        <family val="1"/>
      </rPr>
      <t>nel caso in cui non sia già stata richiesta la liquidazione al competete Tribunale</t>
    </r>
  </si>
  <si>
    <r>
      <t xml:space="preserve">Inserire nella parte evidenziata in giallo la dicitura  </t>
    </r>
    <r>
      <rPr>
        <sz val="10"/>
        <color indexed="8"/>
        <rFont val="Times New Roman"/>
        <family val="1"/>
      </rPr>
      <t>+ altri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in caso di pluralità di assistiti</t>
    </r>
  </si>
  <si>
    <t>RIESAME MISURE CAUTELARI REALI</t>
  </si>
  <si>
    <t>Inserire nella parte evidenziata in giallo  sotto "CAMPO 3" (cella A21) il numero 1 se pp monocratico o 2 se pp collegiale</t>
  </si>
  <si>
    <t>Inserire nella parte evidenziata in giallo  sotto "CAMPO 4" (cella G21) il numero 1 se trattasi di incidente d'esecuzione senza udienza, il numero 2 se trattasi di incidente d'esecuzione con udienza in camera di consiglio</t>
  </si>
  <si>
    <t xml:space="preserve">IMPORTO </t>
  </si>
  <si>
    <t>FASE DI STUDIO e INTRODUTTIVA</t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</si>
  <si>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G28)</t>
    </r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</si>
  <si>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A28)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</si>
  <si>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A33)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</si>
  <si>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5" (cella G25)  il  valore "0"=NO oppure "1"=SI se vi è costituzione di una o più p.c.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</si>
  <si>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G30)</t>
    </r>
  </si>
  <si>
    <t>La Corte d'Assise di Monza</t>
  </si>
  <si>
    <t>CORTE D'ASSISE DI MONZA</t>
  </si>
  <si>
    <t>DIBATTIMENTO</t>
  </si>
  <si>
    <t>Inserire e nella parte evidenziata in giallo  sotto "CAMPO 1" (celle A11 A14 e B12) i numeri del procedimento penale</t>
  </si>
  <si>
    <t>Inserire nella parte evidenziata in giallo "CAMPO 3" (cella A19) il  valore "0"=NO oppure "1"=SI se si vuole inserire FASE INTRODUTTIVA</t>
  </si>
  <si>
    <t>R.G. Ass.</t>
  </si>
  <si>
    <r>
      <t xml:space="preserve">ANTICIPAZIONI - SPESE ESENTI I.V.A.  </t>
    </r>
    <r>
      <rPr>
        <i/>
        <sz val="10"/>
        <color indexed="8"/>
        <rFont val="Times New Roman"/>
        <family val="1"/>
      </rPr>
      <t>- Inserire a mano l'importo nel riquadro giallo</t>
    </r>
  </si>
  <si>
    <t>Nota spese in originale;</t>
  </si>
  <si>
    <t>[             ]</t>
  </si>
  <si>
    <t>Copia dell’atto da cui risulta l’elezione del domicilio;</t>
  </si>
  <si>
    <t>Copia del decreto di citazione a giudizio/decreto che dispone il giudizio;</t>
  </si>
  <si>
    <t>Copia della sentenza;</t>
  </si>
  <si>
    <t>Copia del decreto di ammissione al patrocinio a spese dello Stato;</t>
  </si>
  <si>
    <t>Copia del decreto di irreperibilità;</t>
  </si>
  <si>
    <t>Copia della lettera raccomandata AR di messa in mora;</t>
  </si>
  <si>
    <t>Copia della verifica anagrafica;</t>
  </si>
  <si>
    <t>Copia del DAP;</t>
  </si>
  <si>
    <t>Copia degli atti attestanti l’attività di recupero con esito negativo esperita dal difensore</t>
  </si>
  <si>
    <t xml:space="preserve"> della somma di </t>
  </si>
  <si>
    <t xml:space="preserve">oltre  la somma di </t>
  </si>
  <si>
    <r>
      <t>Inserire il  valore "1" nella SOLA parte evidenziata in giallo che corrisponde al caso concreto</t>
    </r>
    <r>
      <rPr>
        <i/>
        <sz val="10"/>
        <color indexed="8"/>
        <rFont val="Times New Roman"/>
        <family val="1"/>
      </rPr>
      <t xml:space="preserve"> </t>
    </r>
  </si>
  <si>
    <t xml:space="preserve">Inserire il  valore "1" nella SOLA parte evidenziata in giallo che corrisponde al caso concreto </t>
  </si>
  <si>
    <t>Inserire il  valore "1" nella SOLA parte evidenziata in giallo che corrisponde al caso concreto</t>
  </si>
  <si>
    <t>STUDIO:</t>
  </si>
  <si>
    <t>PI:</t>
  </si>
  <si>
    <t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t>
  </si>
  <si>
    <t>PEC:</t>
  </si>
  <si>
    <t>difensore di imputato/indagato ammesso al Patrocinio a spese dello Stato con provvedimento emesso da questo Ufficio in data ____________ (ipotesi ex art. 82 D.P.R. 115/2002)</t>
  </si>
  <si>
    <t>difensore di imputato/indagato ammesso al Patrocinio a spese dello Stato con provvedimento emesso da questo Ufficio in data _______________ (ipotesi ex art. 82 D.P.R. 115/2002)</t>
  </si>
  <si>
    <t>R.G. TRIB.</t>
  </si>
  <si>
    <t>R.G. Es. Trib</t>
  </si>
  <si>
    <t>R.G.Es.Trib</t>
  </si>
  <si>
    <t>Rito collegiale +40%</t>
  </si>
  <si>
    <t>Presenza parte civile: + 300€</t>
  </si>
  <si>
    <t>Giudizio con più di 4 capi d'imputazione: + 30%</t>
  </si>
  <si>
    <t>Udienze: da 1 a 4 base, da 5 a 10 +50%, da 11 in su +60%</t>
  </si>
  <si>
    <t>Udienze: da 1 a 4 base, da 5 a 10 +50%, da 10 in su +60%</t>
  </si>
  <si>
    <t>CAMPO 11</t>
  </si>
  <si>
    <t>NUMERO TESTIMONI</t>
  </si>
  <si>
    <t>MAGGIORAZIONE % PER NR DI TESTIMONI SENTITI</t>
  </si>
  <si>
    <t>Udienze: da 1 a 4 base, da 5 a 10 +30%, da 11 in su +60%</t>
  </si>
  <si>
    <t>Testimoni sentiti: da 1 a 4 base, da 5 a 10 +30%, da 11 in su + 50%</t>
  </si>
  <si>
    <t>Udienze: da 1 a 6 base, da 5 a 10 +30%, da 11 in su +60%</t>
  </si>
  <si>
    <t>Imputati assistiti: 1 base, da 2 a 5 +30% - percentuale fissa - da 6 a 10 +2% per ciascuno; da 11 in poi sempre +40% - percentuale fissa</t>
  </si>
  <si>
    <t>evidenziata in giallo sotto "CAMPO 11" (cella G39) il valore "0"=NO oppure "1"=SI se c'è stata fase istruttoria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</si>
  <si>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A39)  il  valore "0"=NO oppure "1"=SI se l'assistito è detenuto</t>
    </r>
    <r>
      <rPr>
        <i/>
        <sz val="10"/>
        <color indexed="8"/>
        <rFont val="Times New Roman"/>
        <family val="1"/>
      </rPr>
      <t xml:space="preserve"> e nella parte</t>
    </r>
  </si>
  <si>
    <t>CAMPO 6</t>
  </si>
  <si>
    <t>CAMPO 7</t>
  </si>
  <si>
    <t>CAMPO 8</t>
  </si>
  <si>
    <t>CAMPO 9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</si>
  <si>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9" (cella A37)  il  valore "0"=NO oppure "1"=SI se l'assistito è detenuto</t>
    </r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</si>
  <si>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4" (cella G23)  il  valore "0"=NO oppure "1"=SI se vi è costituzione di una o più p.c.</t>
    </r>
  </si>
  <si>
    <t>CAMPO 12</t>
  </si>
  <si>
    <t>Udienza Predibattimentale: + 600€ - valore fisso.</t>
  </si>
  <si>
    <t>UDIENZA 420 QUATER CPP</t>
  </si>
  <si>
    <t>UDIENZA EX ARTT. 129/469 C.P.P.</t>
  </si>
  <si>
    <t>Inserire nella parte evidenziata in giallo  sotto "CAMPO 3" (cella A25) il numero 1 se pp monocratico o 2 se pp collegiale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</si>
  <si>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4" (cella G25)  il  valore "0"=NO oppure "1"=SI se vi è costituzione di una o più p.c.</t>
    </r>
  </si>
  <si>
    <r>
      <t xml:space="preserve">Per </t>
    </r>
    <r>
      <rPr>
        <b/>
        <i/>
        <sz val="10"/>
        <rFont val="Times New Roman"/>
        <family val="1"/>
      </rPr>
      <t>"NR. CAPI DI IMPUTAZIONE"</t>
    </r>
    <r>
      <rPr>
        <i/>
        <sz val="10"/>
        <rFont val="Times New Roman"/>
        <family val="1"/>
      </rPr>
      <t xml:space="preserve"> si intende il numero delle imputazioni che riguardano il proprio assistito  (inserirne il numero in cella G27)</t>
    </r>
  </si>
  <si>
    <r>
      <t xml:space="preserve">Per </t>
    </r>
    <r>
      <rPr>
        <b/>
        <i/>
        <sz val="10"/>
        <rFont val="Times New Roman"/>
        <family val="1"/>
      </rPr>
      <t>"NR. IMPUTATI"</t>
    </r>
    <r>
      <rPr>
        <i/>
        <sz val="10"/>
        <rFont val="Times New Roman"/>
        <family val="1"/>
      </rPr>
      <t xml:space="preserve"> si intende il numero di tutti gli imputati del processo (inserirne il numero in cella A27)</t>
    </r>
  </si>
  <si>
    <r>
      <t xml:space="preserve">Sono </t>
    </r>
    <r>
      <rPr>
        <b/>
        <i/>
        <sz val="10"/>
        <color indexed="8"/>
        <rFont val="Times New Roman"/>
        <family val="1"/>
      </rPr>
      <t>"NON EFFETTIVE"</t>
    </r>
    <r>
      <rPr>
        <i/>
        <sz val="10"/>
        <color indexed="8"/>
        <rFont val="Times New Roman"/>
        <family val="1"/>
      </rPr>
      <t xml:space="preserve"> le udienze di legittimo impedimento, astensione, mancanza giudice titolare o altre cause che determinano un mero  e veloce rinvio, incluse quelle rinviate per mancata citazione o assenza di testimoni (inserire il numero di udienze di trattazione effettiva in cella A32)</t>
    </r>
  </si>
  <si>
    <t>Tabella relativa alla convalida dell'arresto come prevista dal Decreto 117/2022</t>
  </si>
  <si>
    <t>IMPUTATO DETENUTO PER STESSA CAUSA</t>
  </si>
  <si>
    <t>IMPUTATO DETENUTO PER ALTRA CAUSA</t>
  </si>
  <si>
    <t>MAGGIORAZIONE fissa PER DETENUTO PER STESSA CAUSA</t>
  </si>
  <si>
    <t>MAGGIORAZIONE fissa PER DETENUTO PER ALTRA CAUSA</t>
  </si>
  <si>
    <t>MAGGIORAZIONE fissa PER RITO COLLEGIALE</t>
  </si>
  <si>
    <t>CONVALIDA DELL'ARRESTO E FASE GIUDIZIO DIRETTISSIMO</t>
  </si>
  <si>
    <t>GIUDIZIO DIRETTISSIMO CON RITO</t>
  </si>
  <si>
    <t>GIUDIZIO DIRETTISSIMO ORDINARIO</t>
  </si>
  <si>
    <r>
      <t xml:space="preserve">GIUD. DIRETTISSIMO CON RITO: </t>
    </r>
    <r>
      <rPr>
        <i/>
        <sz val="10.5"/>
        <color indexed="8"/>
        <rFont val="Times New Roman"/>
        <family val="1"/>
      </rPr>
      <t>parte in giallo inserire il rito scelto</t>
    </r>
  </si>
  <si>
    <t>Appelli su sentenze GDP</t>
  </si>
  <si>
    <r>
      <t>FASE INTRODUTTIVA:</t>
    </r>
    <r>
      <rPr>
        <i/>
        <sz val="10"/>
        <color indexed="8"/>
        <rFont val="Times New Roman"/>
        <family val="1"/>
      </rPr>
      <t xml:space="preserve"> nella parte evidenziata in giallo, indicare  specificatamente per quale atto si chiede la liquidazione</t>
    </r>
  </si>
  <si>
    <t>FASE RITO</t>
  </si>
  <si>
    <t>Rito collegiale: € 350,00</t>
  </si>
  <si>
    <t>Imputato detenuto per stessa causa : + 400€ valore fisso - Imputato detenuto per altra causa : + 200€ valore fisso.</t>
  </si>
  <si>
    <t>ACQUISIZIONE ATTI</t>
  </si>
  <si>
    <t xml:space="preserve">DIBATTIMENTO 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</si>
  <si>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10" (cella G39)  il  numero di testimoni sentiti</t>
    </r>
  </si>
  <si>
    <t>MESSA ALLA PROVA</t>
  </si>
  <si>
    <r>
      <t xml:space="preserve">MAGGIORAZIONE fissa </t>
    </r>
    <r>
      <rPr>
        <sz val="10"/>
        <color indexed="8"/>
        <rFont val="Times New Roman"/>
        <family val="1"/>
      </rPr>
      <t>PER IMPUTATO DETENUTO PER STESSA CAUSA</t>
    </r>
  </si>
  <si>
    <r>
      <t xml:space="preserve">MAGGIORAZIONE fissa </t>
    </r>
    <r>
      <rPr>
        <sz val="10"/>
        <color indexed="8"/>
        <rFont val="Times New Roman"/>
        <family val="1"/>
      </rPr>
      <t>PER IMPUTATO DETENUTO PER ALTRA CAUSA</t>
    </r>
  </si>
  <si>
    <r>
      <t xml:space="preserve">FASE INTRODUTTIVA </t>
    </r>
    <r>
      <rPr>
        <i/>
        <sz val="10"/>
        <color indexed="8"/>
        <rFont val="Times New Roman"/>
        <family val="1"/>
      </rPr>
      <t>presentazione della Richiesta di MAP</t>
    </r>
  </si>
  <si>
    <t xml:space="preserve">FASE INTRODUTTIVA </t>
  </si>
  <si>
    <t>consistente nella presentazione di Accordo di Applicazione della pena</t>
  </si>
  <si>
    <t>FASE DECISIONALE</t>
  </si>
  <si>
    <t>DIMINUZIONE PER LA SEMPLICE ACQUISIZIONE DEGLI ATTI</t>
  </si>
  <si>
    <t>DEFINIZIONE CON PERIZIA</t>
  </si>
  <si>
    <r>
      <t xml:space="preserve">Inserire nella parte evidenziata in giallo  sotto </t>
    </r>
    <r>
      <rPr>
        <i/>
        <sz val="10"/>
        <color indexed="8"/>
        <rFont val="Times New Roman"/>
        <family val="1"/>
      </rPr>
      <t>"CAMPO 11" (cella A41)  il  valore "0"=NO oppure "1"=SI se il procedimento si è definito con</t>
    </r>
  </si>
  <si>
    <t>acquisizione degli atti. Inserire nella parte evidenziata in giallo sotto "CAMPO12" (cella G41) il valore "0"=NO oppure "1"=SI se il procedimento</t>
  </si>
  <si>
    <t>si è definito per incapacità dell'imputato a seguito di perizia. Tali forme di definizione del procedimento comportano l'applicazione di una diminuzione.</t>
  </si>
  <si>
    <t>DIMINUZIONE PER DEFINIZIONE DI INCAPACITA' CON PERIZIA</t>
  </si>
  <si>
    <r>
      <t xml:space="preserve">La </t>
    </r>
    <r>
      <rPr>
        <b/>
        <sz val="10"/>
        <color indexed="8"/>
        <rFont val="Times New Roman"/>
        <family val="1"/>
      </rPr>
      <t xml:space="preserve">DIMINUZIONE PER LA SEMPLICE ACQUSIZIONE DEGLI ATTI </t>
    </r>
    <r>
      <rPr>
        <sz val="10"/>
        <color indexed="8"/>
        <rFont val="Times New Roman"/>
        <family val="1"/>
      </rPr>
      <t xml:space="preserve">(-1956€) concerne la definizione del procedimento con il consenso dato alla Corte di Assise per l'Acquisizione degli Atti </t>
    </r>
  </si>
  <si>
    <r>
      <t xml:space="preserve">La </t>
    </r>
    <r>
      <rPr>
        <b/>
        <sz val="10"/>
        <color indexed="8"/>
        <rFont val="Times New Roman"/>
        <family val="1"/>
      </rPr>
      <t xml:space="preserve">DIMINUZIONE PER DEFINIZIONE PER INCAPACITA' DELL'IMPUTATO A SEGUITO DI PERIZIA </t>
    </r>
    <r>
      <rPr>
        <sz val="10"/>
        <color indexed="8"/>
        <rFont val="Times New Roman"/>
        <family val="1"/>
      </rPr>
      <t>(-1304€) concerne la definizione del procedimento a mezzo di perizia che certifichi l'incapacità dell'imputato</t>
    </r>
  </si>
  <si>
    <t>CAMPO 13</t>
  </si>
  <si>
    <t>MAGGIORAZIONE fissa PER IMPUTATO DETENUTO PER STESSA CAUSA</t>
  </si>
  <si>
    <t>MAGGIORAZIONE fissa PER IMPUTATO DETENUTO PER ALTRA CAUSA</t>
  </si>
  <si>
    <t>INCIDENTI DI ESECUZIONI</t>
  </si>
  <si>
    <t>RITO ABBR SEMPLICE + RITO ABBR CONDIZIONATO + ACQUISIZIONE ATTI</t>
  </si>
  <si>
    <t>MAGGIORAZIONE fissa PER IMPUTATO DETENUTO STESSA CAUSA</t>
  </si>
  <si>
    <t>Imputato detenuto per stessa causa: + 400€ - valore fisso. Imputato detenuto per altra causa: + 200€ - valore fisso</t>
  </si>
  <si>
    <t>1 IPOTESI SEMPLICE</t>
  </si>
  <si>
    <t>2 IPOTESI COMPLESSA</t>
  </si>
  <si>
    <r>
      <rPr>
        <b/>
        <sz val="10"/>
        <color indexed="8"/>
        <rFont val="Times New Roman"/>
        <family val="1"/>
      </rPr>
      <t xml:space="preserve">SPESE LEGALI PER RECUPERO DEL CREDITO </t>
    </r>
    <r>
      <rPr>
        <i/>
        <sz val="10"/>
        <color indexed="8"/>
        <rFont val="Times New Roman"/>
        <family val="1"/>
      </rPr>
      <t>(citazione/decreto ingiuntivo/precetto/pignoramento, ecc.)</t>
    </r>
    <r>
      <rPr>
        <sz val="10"/>
        <color indexed="8"/>
        <rFont val="Times New Roman"/>
        <family val="1"/>
      </rPr>
      <t>: €  450,00 valore fisso</t>
    </r>
  </si>
  <si>
    <t>- che la presente richiesta di liquidazione è conforme al Protocollo siglato in data 29 APRILE 2024 da Tribunale di Monza, Consiglio dell'Ordine degli Avvocati di Monza e Camera Penale di Monza;</t>
  </si>
  <si>
    <t>- in conformità della convenzione stipulata con il Tribunale di Monza, il Consiglio dell’Ordine e la Camera Penale degli avvocati di Monza in ordine al prontuario per la liquidazione degli onorari ai difensori dei soggetti ammessi al patrocinio a spese dello Stato, nonchè ai difensori di ufficio dei soggetti equiparati (artt. 115, 116 e 117 D.P.R. 115/02), sottoscritto in data 29 APRILE 2024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</si>
</sst>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dd/mm/yy;@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&quot;€&quot;\ #,##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Symbol"/>
      <family val="1"/>
    </font>
    <font>
      <b/>
      <i/>
      <sz val="10"/>
      <color indexed="8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i/>
      <sz val="10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Times New Roman"/>
      <family val="1"/>
    </font>
    <font>
      <u val="single"/>
      <sz val="14"/>
      <color indexed="12"/>
      <name val="Times New Roman"/>
      <family val="1"/>
    </font>
    <font>
      <b/>
      <sz val="16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Times New Roman"/>
      <family val="1"/>
    </font>
    <font>
      <u val="single"/>
      <sz val="14"/>
      <color theme="10"/>
      <name val="Times New Roman"/>
      <family val="1"/>
    </font>
    <font>
      <b/>
      <sz val="16"/>
      <color theme="1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0" fontId="66" fillId="20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76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76" fillId="0" borderId="0" xfId="0" applyFont="1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left"/>
      <protection/>
    </xf>
    <xf numFmtId="0" fontId="80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10" xfId="0" applyFont="1" applyBorder="1" applyAlignment="1" applyProtection="1">
      <alignment/>
      <protection/>
    </xf>
    <xf numFmtId="0" fontId="79" fillId="0" borderId="11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0" xfId="0" applyFont="1" applyFill="1" applyBorder="1" applyAlignment="1" applyProtection="1">
      <alignment/>
      <protection/>
    </xf>
    <xf numFmtId="0" fontId="81" fillId="0" borderId="0" xfId="0" applyFont="1" applyBorder="1" applyAlignment="1" applyProtection="1">
      <alignment/>
      <protection/>
    </xf>
    <xf numFmtId="0" fontId="82" fillId="0" borderId="12" xfId="0" applyFont="1" applyBorder="1" applyAlignment="1" applyProtection="1">
      <alignment/>
      <protection/>
    </xf>
    <xf numFmtId="0" fontId="79" fillId="0" borderId="12" xfId="0" applyFont="1" applyFill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/>
      <protection/>
    </xf>
    <xf numFmtId="0" fontId="83" fillId="0" borderId="0" xfId="0" applyFont="1" applyFill="1" applyBorder="1" applyAlignment="1" applyProtection="1">
      <alignment/>
      <protection/>
    </xf>
    <xf numFmtId="49" fontId="83" fillId="0" borderId="0" xfId="0" applyNumberFormat="1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/>
      <protection/>
    </xf>
    <xf numFmtId="0" fontId="8" fillId="0" borderId="0" xfId="36" applyFont="1" applyFill="1" applyBorder="1" applyAlignment="1" applyProtection="1">
      <alignment horizontal="left" wrapText="1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82" fillId="0" borderId="0" xfId="0" applyFont="1" applyFill="1" applyBorder="1" applyAlignment="1" applyProtection="1">
      <alignment/>
      <protection/>
    </xf>
    <xf numFmtId="0" fontId="84" fillId="0" borderId="13" xfId="0" applyFont="1" applyBorder="1" applyAlignment="1" applyProtection="1">
      <alignment/>
      <protection/>
    </xf>
    <xf numFmtId="0" fontId="79" fillId="0" borderId="12" xfId="0" applyFont="1" applyBorder="1" applyAlignment="1" applyProtection="1">
      <alignment/>
      <protection/>
    </xf>
    <xf numFmtId="49" fontId="84" fillId="33" borderId="14" xfId="0" applyNumberFormat="1" applyFont="1" applyFill="1" applyBorder="1" applyAlignment="1" applyProtection="1">
      <alignment horizontal="left"/>
      <protection locked="0"/>
    </xf>
    <xf numFmtId="49" fontId="84" fillId="33" borderId="15" xfId="0" applyNumberFormat="1" applyFont="1" applyFill="1" applyBorder="1" applyAlignment="1" applyProtection="1">
      <alignment horizontal="left"/>
      <protection locked="0"/>
    </xf>
    <xf numFmtId="49" fontId="84" fillId="33" borderId="16" xfId="0" applyNumberFormat="1" applyFont="1" applyFill="1" applyBorder="1" applyAlignment="1" applyProtection="1">
      <alignment horizontal="left"/>
      <protection locked="0"/>
    </xf>
    <xf numFmtId="0" fontId="79" fillId="0" borderId="12" xfId="0" applyFont="1" applyBorder="1" applyAlignment="1" applyProtection="1">
      <alignment horizontal="left"/>
      <protection/>
    </xf>
    <xf numFmtId="49" fontId="84" fillId="33" borderId="12" xfId="0" applyNumberFormat="1" applyFont="1" applyFill="1" applyBorder="1" applyAlignment="1" applyProtection="1">
      <alignment horizontal="left"/>
      <protection locked="0"/>
    </xf>
    <xf numFmtId="49" fontId="84" fillId="33" borderId="17" xfId="0" applyNumberFormat="1" applyFont="1" applyFill="1" applyBorder="1" applyAlignment="1" applyProtection="1">
      <alignment horizontal="left"/>
      <protection locked="0"/>
    </xf>
    <xf numFmtId="0" fontId="78" fillId="0" borderId="18" xfId="0" applyFont="1" applyBorder="1" applyAlignment="1" applyProtection="1">
      <alignment/>
      <protection/>
    </xf>
    <xf numFmtId="0" fontId="78" fillId="0" borderId="19" xfId="0" applyFont="1" applyBorder="1" applyAlignment="1" applyProtection="1">
      <alignment/>
      <protection/>
    </xf>
    <xf numFmtId="0" fontId="79" fillId="0" borderId="18" xfId="0" applyFont="1" applyBorder="1" applyAlignment="1" applyProtection="1">
      <alignment/>
      <protection/>
    </xf>
    <xf numFmtId="0" fontId="84" fillId="33" borderId="17" xfId="0" applyFont="1" applyFill="1" applyBorder="1" applyAlignment="1" applyProtection="1">
      <alignment/>
      <protection locked="0"/>
    </xf>
    <xf numFmtId="0" fontId="79" fillId="0" borderId="19" xfId="0" applyFont="1" applyBorder="1" applyAlignment="1" applyProtection="1">
      <alignment/>
      <protection/>
    </xf>
    <xf numFmtId="0" fontId="78" fillId="0" borderId="20" xfId="0" applyFont="1" applyBorder="1" applyAlignment="1" applyProtection="1">
      <alignment/>
      <protection/>
    </xf>
    <xf numFmtId="0" fontId="79" fillId="0" borderId="20" xfId="0" applyFont="1" applyBorder="1" applyAlignment="1" applyProtection="1">
      <alignment/>
      <protection/>
    </xf>
    <xf numFmtId="0" fontId="84" fillId="0" borderId="13" xfId="0" applyFont="1" applyBorder="1" applyAlignment="1" applyProtection="1">
      <alignment/>
      <protection/>
    </xf>
    <xf numFmtId="0" fontId="81" fillId="0" borderId="21" xfId="0" applyFont="1" applyBorder="1" applyAlignment="1" applyProtection="1">
      <alignment/>
      <protection/>
    </xf>
    <xf numFmtId="0" fontId="85" fillId="0" borderId="12" xfId="0" applyFont="1" applyFill="1" applyBorder="1" applyAlignment="1" applyProtection="1">
      <alignment/>
      <protection/>
    </xf>
    <xf numFmtId="0" fontId="85" fillId="0" borderId="0" xfId="0" applyFont="1" applyFill="1" applyBorder="1" applyAlignment="1" applyProtection="1">
      <alignment/>
      <protection/>
    </xf>
    <xf numFmtId="0" fontId="85" fillId="0" borderId="21" xfId="0" applyFont="1" applyFill="1" applyBorder="1" applyAlignment="1" applyProtection="1">
      <alignment/>
      <protection/>
    </xf>
    <xf numFmtId="0" fontId="85" fillId="0" borderId="17" xfId="0" applyFont="1" applyFill="1" applyBorder="1" applyAlignment="1" applyProtection="1">
      <alignment/>
      <protection/>
    </xf>
    <xf numFmtId="0" fontId="85" fillId="0" borderId="19" xfId="0" applyFont="1" applyFill="1" applyBorder="1" applyAlignment="1" applyProtection="1">
      <alignment/>
      <protection/>
    </xf>
    <xf numFmtId="0" fontId="85" fillId="0" borderId="20" xfId="0" applyFont="1" applyFill="1" applyBorder="1" applyAlignment="1" applyProtection="1">
      <alignment/>
      <protection/>
    </xf>
    <xf numFmtId="0" fontId="8" fillId="0" borderId="18" xfId="36" applyFont="1" applyFill="1" applyBorder="1" applyAlignment="1" applyProtection="1">
      <alignment horizontal="left" wrapText="1"/>
      <protection/>
    </xf>
    <xf numFmtId="0" fontId="76" fillId="0" borderId="19" xfId="0" applyFont="1" applyFill="1" applyBorder="1" applyAlignment="1" applyProtection="1">
      <alignment/>
      <protection/>
    </xf>
    <xf numFmtId="0" fontId="79" fillId="0" borderId="19" xfId="0" applyFont="1" applyBorder="1" applyAlignment="1" applyProtection="1">
      <alignment/>
      <protection/>
    </xf>
    <xf numFmtId="0" fontId="86" fillId="0" borderId="0" xfId="0" applyFont="1" applyFill="1" applyBorder="1" applyAlignment="1" applyProtection="1">
      <alignment/>
      <protection/>
    </xf>
    <xf numFmtId="0" fontId="79" fillId="0" borderId="12" xfId="0" applyFont="1" applyBorder="1" applyAlignment="1" applyProtection="1">
      <alignment/>
      <protection/>
    </xf>
    <xf numFmtId="0" fontId="84" fillId="0" borderId="15" xfId="0" applyFont="1" applyFill="1" applyBorder="1" applyAlignment="1" applyProtection="1">
      <alignment/>
      <protection/>
    </xf>
    <xf numFmtId="0" fontId="84" fillId="0" borderId="10" xfId="0" applyFont="1" applyBorder="1" applyAlignment="1" applyProtection="1">
      <alignment horizontal="center"/>
      <protection/>
    </xf>
    <xf numFmtId="0" fontId="79" fillId="0" borderId="10" xfId="0" applyFont="1" applyBorder="1" applyAlignment="1" applyProtection="1">
      <alignment horizontal="center"/>
      <protection/>
    </xf>
    <xf numFmtId="0" fontId="79" fillId="0" borderId="10" xfId="0" applyFont="1" applyBorder="1" applyAlignment="1" applyProtection="1" quotePrefix="1">
      <alignment horizontal="center"/>
      <protection/>
    </xf>
    <xf numFmtId="0" fontId="79" fillId="0" borderId="22" xfId="0" applyFont="1" applyBorder="1" applyAlignment="1" applyProtection="1">
      <alignment horizontal="center"/>
      <protection/>
    </xf>
    <xf numFmtId="0" fontId="79" fillId="0" borderId="23" xfId="0" applyFont="1" applyBorder="1" applyAlignment="1" applyProtection="1">
      <alignment horizontal="left"/>
      <protection/>
    </xf>
    <xf numFmtId="0" fontId="79" fillId="0" borderId="24" xfId="0" applyFont="1" applyBorder="1" applyAlignment="1" applyProtection="1">
      <alignment horizontal="left"/>
      <protection/>
    </xf>
    <xf numFmtId="171" fontId="79" fillId="0" borderId="0" xfId="45" applyFont="1" applyBorder="1" applyAlignment="1" applyProtection="1">
      <alignment/>
      <protection/>
    </xf>
    <xf numFmtId="0" fontId="79" fillId="0" borderId="21" xfId="0" applyFont="1" applyBorder="1" applyAlignment="1" applyProtection="1">
      <alignment/>
      <protection/>
    </xf>
    <xf numFmtId="171" fontId="79" fillId="0" borderId="21" xfId="45" applyFont="1" applyBorder="1" applyAlignment="1" applyProtection="1">
      <alignment/>
      <protection/>
    </xf>
    <xf numFmtId="171" fontId="79" fillId="0" borderId="11" xfId="45" applyFont="1" applyBorder="1" applyAlignment="1" applyProtection="1">
      <alignment/>
      <protection/>
    </xf>
    <xf numFmtId="171" fontId="84" fillId="0" borderId="25" xfId="0" applyNumberFormat="1" applyFont="1" applyBorder="1" applyAlignment="1" applyProtection="1">
      <alignment/>
      <protection/>
    </xf>
    <xf numFmtId="0" fontId="84" fillId="0" borderId="12" xfId="0" applyFont="1" applyBorder="1" applyAlignment="1" applyProtection="1">
      <alignment/>
      <protection/>
    </xf>
    <xf numFmtId="171" fontId="79" fillId="0" borderId="21" xfId="0" applyNumberFormat="1" applyFont="1" applyBorder="1" applyAlignment="1" applyProtection="1">
      <alignment/>
      <protection/>
    </xf>
    <xf numFmtId="2" fontId="79" fillId="0" borderId="0" xfId="0" applyNumberFormat="1" applyFont="1" applyBorder="1" applyAlignment="1" applyProtection="1">
      <alignment horizontal="center"/>
      <protection/>
    </xf>
    <xf numFmtId="171" fontId="79" fillId="0" borderId="0" xfId="0" applyNumberFormat="1" applyFont="1" applyBorder="1" applyAlignment="1" applyProtection="1">
      <alignment/>
      <protection/>
    </xf>
    <xf numFmtId="0" fontId="79" fillId="0" borderId="17" xfId="0" applyFont="1" applyBorder="1" applyAlignment="1" applyProtection="1">
      <alignment/>
      <protection/>
    </xf>
    <xf numFmtId="171" fontId="79" fillId="0" borderId="20" xfId="0" applyNumberFormat="1" applyFont="1" applyBorder="1" applyAlignment="1" applyProtection="1">
      <alignment/>
      <protection/>
    </xf>
    <xf numFmtId="171" fontId="79" fillId="0" borderId="0" xfId="0" applyNumberFormat="1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/>
      <protection/>
    </xf>
    <xf numFmtId="171" fontId="84" fillId="0" borderId="26" xfId="0" applyNumberFormat="1" applyFont="1" applyBorder="1" applyAlignment="1" applyProtection="1">
      <alignment/>
      <protection/>
    </xf>
    <xf numFmtId="171" fontId="84" fillId="0" borderId="21" xfId="0" applyNumberFormat="1" applyFont="1" applyBorder="1" applyAlignment="1" applyProtection="1">
      <alignment/>
      <protection/>
    </xf>
    <xf numFmtId="4" fontId="84" fillId="0" borderId="26" xfId="0" applyNumberFormat="1" applyFont="1" applyFill="1" applyBorder="1" applyAlignment="1" applyProtection="1">
      <alignment/>
      <protection/>
    </xf>
    <xf numFmtId="0" fontId="84" fillId="0" borderId="21" xfId="0" applyFont="1" applyBorder="1" applyAlignment="1" applyProtection="1">
      <alignment/>
      <protection/>
    </xf>
    <xf numFmtId="171" fontId="84" fillId="0" borderId="26" xfId="0" applyNumberFormat="1" applyFont="1" applyFill="1" applyBorder="1" applyAlignment="1" applyProtection="1">
      <alignment/>
      <protection/>
    </xf>
    <xf numFmtId="171" fontId="84" fillId="0" borderId="27" xfId="0" applyNumberFormat="1" applyFont="1" applyFill="1" applyBorder="1" applyAlignment="1" applyProtection="1">
      <alignment/>
      <protection/>
    </xf>
    <xf numFmtId="0" fontId="84" fillId="0" borderId="17" xfId="0" applyFont="1" applyBorder="1" applyAlignment="1" applyProtection="1">
      <alignment/>
      <protection/>
    </xf>
    <xf numFmtId="0" fontId="87" fillId="0" borderId="0" xfId="0" applyFont="1" applyFill="1" applyBorder="1" applyAlignment="1" applyProtection="1">
      <alignment horizontal="right"/>
      <protection/>
    </xf>
    <xf numFmtId="0" fontId="87" fillId="0" borderId="0" xfId="0" applyFont="1" applyBorder="1" applyAlignment="1" applyProtection="1">
      <alignment horizontal="left" vertical="center"/>
      <protection/>
    </xf>
    <xf numFmtId="49" fontId="87" fillId="0" borderId="0" xfId="0" applyNumberFormat="1" applyFont="1" applyFill="1" applyBorder="1" applyAlignment="1" applyProtection="1">
      <alignment horizontal="right"/>
      <protection/>
    </xf>
    <xf numFmtId="0" fontId="87" fillId="0" borderId="0" xfId="0" applyFont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right"/>
      <protection/>
    </xf>
    <xf numFmtId="0" fontId="88" fillId="0" borderId="0" xfId="0" applyFont="1" applyFill="1" applyBorder="1" applyAlignment="1" applyProtection="1">
      <alignment/>
      <protection/>
    </xf>
    <xf numFmtId="174" fontId="88" fillId="0" borderId="0" xfId="0" applyNumberFormat="1" applyFont="1" applyFill="1" applyBorder="1" applyAlignment="1" applyProtection="1">
      <alignment horizontal="left"/>
      <protection/>
    </xf>
    <xf numFmtId="2" fontId="87" fillId="0" borderId="0" xfId="0" applyNumberFormat="1" applyFont="1" applyFill="1" applyBorder="1" applyAlignment="1" applyProtection="1">
      <alignment/>
      <protection/>
    </xf>
    <xf numFmtId="0" fontId="87" fillId="0" borderId="0" xfId="0" applyFont="1" applyFill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14" fillId="0" borderId="0" xfId="36" applyNumberFormat="1" applyFont="1" applyFill="1" applyBorder="1" applyAlignment="1" applyProtection="1">
      <alignment/>
      <protection/>
    </xf>
    <xf numFmtId="0" fontId="89" fillId="0" borderId="0" xfId="0" applyFont="1" applyFill="1" applyAlignment="1" applyProtection="1">
      <alignment/>
      <protection/>
    </xf>
    <xf numFmtId="0" fontId="89" fillId="0" borderId="0" xfId="0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78" fillId="0" borderId="28" xfId="0" applyFont="1" applyBorder="1" applyAlignment="1" applyProtection="1">
      <alignment/>
      <protection/>
    </xf>
    <xf numFmtId="0" fontId="78" fillId="0" borderId="21" xfId="0" applyFont="1" applyBorder="1" applyAlignment="1" applyProtection="1">
      <alignment/>
      <protection/>
    </xf>
    <xf numFmtId="0" fontId="90" fillId="0" borderId="19" xfId="0" applyFont="1" applyFill="1" applyBorder="1" applyAlignment="1" applyProtection="1">
      <alignment/>
      <protection/>
    </xf>
    <xf numFmtId="0" fontId="83" fillId="0" borderId="0" xfId="0" applyFont="1" applyBorder="1" applyAlignment="1" applyProtection="1">
      <alignment horizontal="right"/>
      <protection/>
    </xf>
    <xf numFmtId="0" fontId="83" fillId="0" borderId="0" xfId="0" applyFont="1" applyBorder="1" applyAlignment="1" applyProtection="1">
      <alignment horizontal="left"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/>
      <protection/>
    </xf>
    <xf numFmtId="0" fontId="87" fillId="0" borderId="10" xfId="0" applyFont="1" applyBorder="1" applyAlignment="1" applyProtection="1">
      <alignment/>
      <protection/>
    </xf>
    <xf numFmtId="0" fontId="83" fillId="0" borderId="10" xfId="0" applyFont="1" applyBorder="1" applyAlignment="1" applyProtection="1">
      <alignment/>
      <protection/>
    </xf>
    <xf numFmtId="0" fontId="87" fillId="0" borderId="0" xfId="0" applyFont="1" applyBorder="1" applyAlignment="1" applyProtection="1">
      <alignment/>
      <protection/>
    </xf>
    <xf numFmtId="0" fontId="83" fillId="0" borderId="29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33" borderId="0" xfId="0" applyFont="1" applyFill="1" applyBorder="1" applyAlignment="1" applyProtection="1">
      <alignment horizontal="center" vertical="center"/>
      <protection locked="0"/>
    </xf>
    <xf numFmtId="0" fontId="84" fillId="0" borderId="14" xfId="0" applyFont="1" applyBorder="1" applyAlignment="1" applyProtection="1">
      <alignment/>
      <protection/>
    </xf>
    <xf numFmtId="0" fontId="82" fillId="0" borderId="19" xfId="0" applyFont="1" applyFill="1" applyBorder="1" applyAlignment="1" applyProtection="1">
      <alignment horizontal="left" wrapText="1"/>
      <protection/>
    </xf>
    <xf numFmtId="0" fontId="84" fillId="33" borderId="21" xfId="0" applyFont="1" applyFill="1" applyBorder="1" applyAlignment="1" applyProtection="1">
      <alignment horizontal="left"/>
      <protection locked="0"/>
    </xf>
    <xf numFmtId="0" fontId="84" fillId="33" borderId="25" xfId="0" applyFont="1" applyFill="1" applyBorder="1" applyAlignment="1" applyProtection="1">
      <alignment horizontal="left"/>
      <protection locked="0"/>
    </xf>
    <xf numFmtId="0" fontId="84" fillId="33" borderId="20" xfId="0" applyFont="1" applyFill="1" applyBorder="1" applyAlignment="1" applyProtection="1">
      <alignment horizontal="left"/>
      <protection locked="0"/>
    </xf>
    <xf numFmtId="0" fontId="87" fillId="0" borderId="0" xfId="0" applyFont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left"/>
      <protection/>
    </xf>
    <xf numFmtId="0" fontId="85" fillId="0" borderId="14" xfId="0" applyFont="1" applyFill="1" applyBorder="1" applyAlignment="1" applyProtection="1">
      <alignment/>
      <protection/>
    </xf>
    <xf numFmtId="0" fontId="85" fillId="0" borderId="10" xfId="0" applyFont="1" applyFill="1" applyBorder="1" applyAlignment="1" applyProtection="1">
      <alignment/>
      <protection/>
    </xf>
    <xf numFmtId="0" fontId="85" fillId="0" borderId="22" xfId="0" applyFont="1" applyFill="1" applyBorder="1" applyAlignment="1" applyProtection="1">
      <alignment/>
      <protection/>
    </xf>
    <xf numFmtId="0" fontId="85" fillId="0" borderId="15" xfId="0" applyFont="1" applyFill="1" applyBorder="1" applyAlignment="1" applyProtection="1">
      <alignment/>
      <protection/>
    </xf>
    <xf numFmtId="0" fontId="85" fillId="0" borderId="11" xfId="0" applyFont="1" applyFill="1" applyBorder="1" applyAlignment="1" applyProtection="1">
      <alignment/>
      <protection/>
    </xf>
    <xf numFmtId="0" fontId="85" fillId="0" borderId="2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171" fontId="87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84" fillId="0" borderId="28" xfId="0" applyFont="1" applyBorder="1" applyAlignment="1" applyProtection="1">
      <alignment/>
      <protection/>
    </xf>
    <xf numFmtId="0" fontId="84" fillId="0" borderId="31" xfId="0" applyFont="1" applyBorder="1" applyAlignment="1" applyProtection="1">
      <alignment/>
      <protection/>
    </xf>
    <xf numFmtId="0" fontId="84" fillId="0" borderId="18" xfId="0" applyFont="1" applyBorder="1" applyAlignment="1" applyProtection="1">
      <alignment horizontal="right"/>
      <protection/>
    </xf>
    <xf numFmtId="0" fontId="84" fillId="0" borderId="18" xfId="0" applyFont="1" applyBorder="1" applyAlignment="1" applyProtection="1">
      <alignment/>
      <protection/>
    </xf>
    <xf numFmtId="49" fontId="84" fillId="0" borderId="18" xfId="0" applyNumberFormat="1" applyFont="1" applyBorder="1" applyAlignment="1" applyProtection="1">
      <alignment horizontal="right"/>
      <protection/>
    </xf>
    <xf numFmtId="0" fontId="79" fillId="33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 horizontal="left"/>
      <protection/>
    </xf>
    <xf numFmtId="171" fontId="84" fillId="0" borderId="32" xfId="0" applyNumberFormat="1" applyFont="1" applyBorder="1" applyAlignment="1" applyProtection="1">
      <alignment/>
      <protection/>
    </xf>
    <xf numFmtId="171" fontId="79" fillId="0" borderId="0" xfId="0" applyNumberFormat="1" applyFont="1" applyBorder="1" applyAlignment="1" applyProtection="1">
      <alignment horizontal="right"/>
      <protection/>
    </xf>
    <xf numFmtId="171" fontId="79" fillId="0" borderId="0" xfId="45" applyNumberFormat="1" applyFont="1" applyBorder="1" applyAlignment="1" applyProtection="1">
      <alignment horizontal="right"/>
      <protection/>
    </xf>
    <xf numFmtId="0" fontId="83" fillId="0" borderId="0" xfId="0" applyNumberFormat="1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84" fillId="0" borderId="13" xfId="0" applyFont="1" applyBorder="1" applyAlignment="1" applyProtection="1">
      <alignment vertical="top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79" fillId="0" borderId="19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49" fontId="80" fillId="33" borderId="0" xfId="0" applyNumberFormat="1" applyFont="1" applyFill="1" applyBorder="1" applyAlignment="1" applyProtection="1">
      <alignment/>
      <protection locked="0"/>
    </xf>
    <xf numFmtId="49" fontId="83" fillId="33" borderId="0" xfId="0" applyNumberFormat="1" applyFont="1" applyFill="1" applyBorder="1" applyAlignment="1" applyProtection="1">
      <alignment/>
      <protection locked="0"/>
    </xf>
    <xf numFmtId="49" fontId="14" fillId="0" borderId="0" xfId="36" applyNumberFormat="1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1" fillId="0" borderId="0" xfId="0" applyFont="1" applyFill="1" applyBorder="1" applyAlignment="1" applyProtection="1">
      <alignment horizontal="left"/>
      <protection/>
    </xf>
    <xf numFmtId="0" fontId="76" fillId="0" borderId="0" xfId="0" applyFont="1" applyFill="1" applyBorder="1" applyAlignment="1" applyProtection="1">
      <alignment horizontal="left"/>
      <protection/>
    </xf>
    <xf numFmtId="0" fontId="76" fillId="0" borderId="18" xfId="0" applyFont="1" applyFill="1" applyBorder="1" applyAlignment="1" applyProtection="1">
      <alignment horizontal="left"/>
      <protection/>
    </xf>
    <xf numFmtId="0" fontId="78" fillId="0" borderId="19" xfId="0" applyFont="1" applyBorder="1" applyAlignment="1" applyProtection="1">
      <alignment/>
      <protection/>
    </xf>
    <xf numFmtId="0" fontId="78" fillId="0" borderId="20" xfId="0" applyFont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4" fillId="0" borderId="0" xfId="0" applyFont="1" applyBorder="1" applyAlignment="1" applyProtection="1">
      <alignment horizontal="center"/>
      <protection/>
    </xf>
    <xf numFmtId="0" fontId="88" fillId="0" borderId="0" xfId="0" applyFont="1" applyAlignment="1" applyProtection="1">
      <alignment/>
      <protection/>
    </xf>
    <xf numFmtId="0" fontId="92" fillId="0" borderId="0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83" fillId="0" borderId="0" xfId="0" applyFont="1" applyBorder="1" applyAlignment="1" applyProtection="1">
      <alignment horizontal="center"/>
      <protection/>
    </xf>
    <xf numFmtId="0" fontId="88" fillId="0" borderId="0" xfId="0" applyFont="1" applyBorder="1" applyAlignment="1" applyProtection="1">
      <alignment/>
      <protection/>
    </xf>
    <xf numFmtId="14" fontId="83" fillId="0" borderId="0" xfId="0" applyNumberFormat="1" applyFont="1" applyFill="1" applyBorder="1" applyAlignment="1" applyProtection="1">
      <alignment horizontal="left"/>
      <protection/>
    </xf>
    <xf numFmtId="0" fontId="83" fillId="0" borderId="0" xfId="0" applyFont="1" applyAlignment="1" applyProtection="1">
      <alignment/>
      <protection/>
    </xf>
    <xf numFmtId="0" fontId="87" fillId="0" borderId="0" xfId="0" applyFont="1" applyAlignment="1" applyProtection="1">
      <alignment horizontal="center"/>
      <protection/>
    </xf>
    <xf numFmtId="49" fontId="83" fillId="0" borderId="29" xfId="0" applyNumberFormat="1" applyFont="1" applyBorder="1" applyAlignment="1" applyProtection="1">
      <alignment/>
      <protection/>
    </xf>
    <xf numFmtId="0" fontId="83" fillId="0" borderId="33" xfId="0" applyFont="1" applyBorder="1" applyAlignment="1" applyProtection="1">
      <alignment/>
      <protection/>
    </xf>
    <xf numFmtId="0" fontId="83" fillId="0" borderId="34" xfId="0" applyFont="1" applyBorder="1" applyAlignment="1" applyProtection="1">
      <alignment/>
      <protection/>
    </xf>
    <xf numFmtId="0" fontId="83" fillId="0" borderId="35" xfId="0" applyFont="1" applyBorder="1" applyAlignment="1" applyProtection="1">
      <alignment/>
      <protection/>
    </xf>
    <xf numFmtId="0" fontId="83" fillId="0" borderId="24" xfId="0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93" fillId="0" borderId="29" xfId="0" applyFont="1" applyBorder="1" applyAlignment="1" applyProtection="1">
      <alignment/>
      <protection/>
    </xf>
    <xf numFmtId="0" fontId="79" fillId="33" borderId="26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9" fontId="14" fillId="33" borderId="0" xfId="36" applyNumberFormat="1" applyFont="1" applyFill="1" applyBorder="1" applyAlignment="1" applyProtection="1">
      <alignment/>
      <protection locked="0"/>
    </xf>
    <xf numFmtId="179" fontId="87" fillId="0" borderId="0" xfId="0" applyNumberFormat="1" applyFont="1" applyFill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right"/>
      <protection/>
    </xf>
    <xf numFmtId="179" fontId="87" fillId="0" borderId="0" xfId="0" applyNumberFormat="1" applyFont="1" applyFill="1" applyBorder="1" applyAlignment="1" applyProtection="1">
      <alignment horizontal="left"/>
      <protection/>
    </xf>
    <xf numFmtId="2" fontId="84" fillId="33" borderId="26" xfId="0" applyNumberFormat="1" applyFont="1" applyFill="1" applyBorder="1" applyAlignment="1" applyProtection="1">
      <alignment/>
      <protection locked="0"/>
    </xf>
    <xf numFmtId="0" fontId="79" fillId="0" borderId="12" xfId="0" applyFont="1" applyFill="1" applyBorder="1" applyAlignment="1" applyProtection="1">
      <alignment horizontal="left"/>
      <protection/>
    </xf>
    <xf numFmtId="0" fontId="84" fillId="0" borderId="13" xfId="0" applyFont="1" applyBorder="1" applyAlignment="1" applyProtection="1">
      <alignment horizontal="left"/>
      <protection/>
    </xf>
    <xf numFmtId="0" fontId="79" fillId="0" borderId="19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 wrapText="1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right"/>
      <protection/>
    </xf>
    <xf numFmtId="0" fontId="83" fillId="0" borderId="0" xfId="0" applyFont="1" applyBorder="1" applyAlignment="1" applyProtection="1">
      <alignment horizontal="center"/>
      <protection/>
    </xf>
    <xf numFmtId="0" fontId="87" fillId="0" borderId="0" xfId="0" applyFont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21" xfId="0" applyFont="1" applyBorder="1" applyAlignment="1" applyProtection="1">
      <alignment horizontal="center"/>
      <protection/>
    </xf>
    <xf numFmtId="179" fontId="87" fillId="0" borderId="0" xfId="0" applyNumberFormat="1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83" fillId="33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19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12" xfId="0" applyFont="1" applyFill="1" applyBorder="1" applyAlignment="1" applyProtection="1">
      <alignment/>
      <protection/>
    </xf>
    <xf numFmtId="49" fontId="84" fillId="0" borderId="19" xfId="0" applyNumberFormat="1" applyFont="1" applyFill="1" applyBorder="1" applyAlignment="1" applyProtection="1">
      <alignment horizontal="left"/>
      <protection/>
    </xf>
    <xf numFmtId="0" fontId="83" fillId="0" borderId="0" xfId="0" applyFont="1" applyFill="1" applyBorder="1" applyAlignment="1" applyProtection="1">
      <alignment/>
      <protection locked="0"/>
    </xf>
    <xf numFmtId="49" fontId="94" fillId="0" borderId="0" xfId="36" applyNumberFormat="1" applyFont="1" applyFill="1" applyBorder="1" applyAlignment="1" applyProtection="1">
      <alignment/>
      <protection/>
    </xf>
    <xf numFmtId="49" fontId="17" fillId="0" borderId="0" xfId="36" applyNumberFormat="1" applyFont="1" applyFill="1" applyBorder="1" applyAlignment="1" applyProtection="1">
      <alignment/>
      <protection/>
    </xf>
    <xf numFmtId="0" fontId="78" fillId="0" borderId="10" xfId="0" applyFont="1" applyFill="1" applyBorder="1" applyAlignment="1" applyProtection="1">
      <alignment horizontal="left"/>
      <protection/>
    </xf>
    <xf numFmtId="49" fontId="79" fillId="0" borderId="10" xfId="0" applyNumberFormat="1" applyFont="1" applyFill="1" applyBorder="1" applyAlignment="1" applyProtection="1">
      <alignment horizontal="right"/>
      <protection/>
    </xf>
    <xf numFmtId="0" fontId="78" fillId="0" borderId="11" xfId="0" applyFont="1" applyFill="1" applyBorder="1" applyAlignment="1" applyProtection="1">
      <alignment horizontal="left"/>
      <protection/>
    </xf>
    <xf numFmtId="0" fontId="78" fillId="0" borderId="37" xfId="0" applyFont="1" applyFill="1" applyBorder="1" applyAlignment="1" applyProtection="1">
      <alignment horizontal="left"/>
      <protection/>
    </xf>
    <xf numFmtId="171" fontId="6" fillId="33" borderId="26" xfId="0" applyNumberFormat="1" applyFont="1" applyFill="1" applyBorder="1" applyAlignment="1" applyProtection="1">
      <alignment/>
      <protection locked="0"/>
    </xf>
    <xf numFmtId="4" fontId="84" fillId="33" borderId="26" xfId="0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84" fillId="0" borderId="17" xfId="0" applyFont="1" applyFill="1" applyBorder="1" applyAlignment="1" applyProtection="1">
      <alignment/>
      <protection/>
    </xf>
    <xf numFmtId="0" fontId="84" fillId="0" borderId="14" xfId="0" applyFont="1" applyFill="1" applyBorder="1" applyAlignment="1" applyProtection="1">
      <alignment/>
      <protection/>
    </xf>
    <xf numFmtId="0" fontId="95" fillId="0" borderId="0" xfId="0" applyFont="1" applyBorder="1" applyAlignment="1" applyProtection="1">
      <alignment horizontal="center"/>
      <protection/>
    </xf>
    <xf numFmtId="0" fontId="87" fillId="0" borderId="0" xfId="0" applyFont="1" applyBorder="1" applyAlignment="1" applyProtection="1">
      <alignment/>
      <protection/>
    </xf>
    <xf numFmtId="49" fontId="84" fillId="0" borderId="18" xfId="0" applyNumberFormat="1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 horizontal="left"/>
      <protection/>
    </xf>
    <xf numFmtId="0" fontId="84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 horizontal="left" vertical="top"/>
      <protection/>
    </xf>
    <xf numFmtId="0" fontId="84" fillId="0" borderId="0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left"/>
      <protection/>
    </xf>
    <xf numFmtId="0" fontId="84" fillId="0" borderId="13" xfId="0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19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 wrapText="1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right"/>
      <protection/>
    </xf>
    <xf numFmtId="0" fontId="83" fillId="0" borderId="0" xfId="0" applyFont="1" applyBorder="1" applyAlignment="1" applyProtection="1">
      <alignment horizontal="center"/>
      <protection/>
    </xf>
    <xf numFmtId="0" fontId="87" fillId="0" borderId="0" xfId="0" applyFont="1" applyAlignment="1" applyProtection="1">
      <alignment horizontal="center"/>
      <protection/>
    </xf>
    <xf numFmtId="179" fontId="87" fillId="0" borderId="0" xfId="0" applyNumberFormat="1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center"/>
      <protection/>
    </xf>
    <xf numFmtId="0" fontId="87" fillId="0" borderId="0" xfId="0" applyFont="1" applyAlignment="1" applyProtection="1">
      <alignment horizontal="center"/>
      <protection/>
    </xf>
    <xf numFmtId="0" fontId="83" fillId="0" borderId="0" xfId="0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 wrapText="1"/>
      <protection/>
    </xf>
    <xf numFmtId="0" fontId="87" fillId="0" borderId="0" xfId="0" applyFont="1" applyFill="1" applyBorder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horizontal="left"/>
      <protection/>
    </xf>
    <xf numFmtId="0" fontId="79" fillId="0" borderId="19" xfId="0" applyFont="1" applyBorder="1" applyAlignment="1" applyProtection="1">
      <alignment horizontal="center"/>
      <protection/>
    </xf>
    <xf numFmtId="0" fontId="84" fillId="0" borderId="13" xfId="0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center"/>
      <protection/>
    </xf>
    <xf numFmtId="179" fontId="87" fillId="0" borderId="0" xfId="0" applyNumberFormat="1" applyFont="1" applyFill="1" applyBorder="1" applyAlignment="1" applyProtection="1">
      <alignment horizontal="left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84" fillId="33" borderId="0" xfId="0" applyFont="1" applyFill="1" applyBorder="1" applyAlignment="1" applyProtection="1">
      <alignment/>
      <protection locked="0"/>
    </xf>
    <xf numFmtId="0" fontId="79" fillId="0" borderId="0" xfId="0" applyFont="1" applyBorder="1" applyAlignment="1" applyProtection="1">
      <alignment/>
      <protection/>
    </xf>
    <xf numFmtId="0" fontId="82" fillId="0" borderId="0" xfId="0" applyFont="1" applyFill="1" applyBorder="1" applyAlignment="1" applyProtection="1">
      <alignment horizontal="left"/>
      <protection/>
    </xf>
    <xf numFmtId="0" fontId="82" fillId="0" borderId="0" xfId="0" applyFont="1" applyFill="1" applyBorder="1" applyAlignment="1" applyProtection="1">
      <alignment horizontal="left"/>
      <protection/>
    </xf>
    <xf numFmtId="0" fontId="82" fillId="0" borderId="12" xfId="0" applyFont="1" applyBorder="1" applyAlignment="1" applyProtection="1">
      <alignment horizontal="left"/>
      <protection/>
    </xf>
    <xf numFmtId="0" fontId="80" fillId="0" borderId="12" xfId="0" applyFont="1" applyBorder="1" applyAlignment="1" applyProtection="1">
      <alignment/>
      <protection/>
    </xf>
    <xf numFmtId="0" fontId="85" fillId="0" borderId="12" xfId="0" applyFont="1" applyBorder="1" applyAlignment="1" applyProtection="1">
      <alignment/>
      <protection/>
    </xf>
    <xf numFmtId="0" fontId="96" fillId="0" borderId="12" xfId="0" applyFont="1" applyBorder="1" applyAlignment="1" applyProtection="1">
      <alignment/>
      <protection/>
    </xf>
    <xf numFmtId="0" fontId="85" fillId="0" borderId="18" xfId="0" applyFont="1" applyBorder="1" applyAlignment="1" applyProtection="1">
      <alignment horizontal="center"/>
      <protection/>
    </xf>
    <xf numFmtId="0" fontId="85" fillId="0" borderId="28" xfId="0" applyFont="1" applyBorder="1" applyAlignment="1" applyProtection="1">
      <alignment horizontal="center"/>
      <protection/>
    </xf>
    <xf numFmtId="0" fontId="84" fillId="0" borderId="13" xfId="0" applyFont="1" applyBorder="1" applyAlignment="1" applyProtection="1">
      <alignment horizontal="left"/>
      <protection/>
    </xf>
    <xf numFmtId="0" fontId="84" fillId="0" borderId="18" xfId="0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center"/>
      <protection/>
    </xf>
    <xf numFmtId="0" fontId="79" fillId="0" borderId="21" xfId="0" applyFont="1" applyBorder="1" applyAlignment="1" applyProtection="1">
      <alignment horizontal="center"/>
      <protection/>
    </xf>
    <xf numFmtId="49" fontId="84" fillId="33" borderId="0" xfId="0" applyNumberFormat="1" applyFont="1" applyFill="1" applyBorder="1" applyAlignment="1" applyProtection="1">
      <alignment horizontal="center"/>
      <protection locked="0"/>
    </xf>
    <xf numFmtId="49" fontId="84" fillId="33" borderId="21" xfId="0" applyNumberFormat="1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 vertical="center" wrapText="1"/>
      <protection/>
    </xf>
    <xf numFmtId="0" fontId="7" fillId="2" borderId="39" xfId="0" applyFont="1" applyFill="1" applyBorder="1" applyAlignment="1" applyProtection="1">
      <alignment horizontal="center" vertical="center" wrapText="1"/>
      <protection/>
    </xf>
    <xf numFmtId="0" fontId="7" fillId="2" borderId="27" xfId="0" applyFont="1" applyFill="1" applyBorder="1" applyAlignment="1" applyProtection="1">
      <alignment horizontal="center" vertical="center" wrapText="1"/>
      <protection/>
    </xf>
    <xf numFmtId="0" fontId="11" fillId="0" borderId="38" xfId="36" applyFont="1" applyFill="1" applyBorder="1" applyAlignment="1" applyProtection="1">
      <alignment horizontal="left" wrapText="1"/>
      <protection/>
    </xf>
    <xf numFmtId="0" fontId="11" fillId="0" borderId="39" xfId="36" applyFont="1" applyFill="1" applyBorder="1" applyAlignment="1" applyProtection="1">
      <alignment horizontal="left" wrapText="1"/>
      <protection/>
    </xf>
    <xf numFmtId="0" fontId="11" fillId="0" borderId="27" xfId="36" applyFont="1" applyFill="1" applyBorder="1" applyAlignment="1" applyProtection="1">
      <alignment horizontal="left" wrapText="1"/>
      <protection/>
    </xf>
    <xf numFmtId="0" fontId="9" fillId="0" borderId="0" xfId="36" applyFont="1" applyFill="1" applyBorder="1" applyAlignment="1" applyProtection="1">
      <alignment horizontal="center" vertical="center"/>
      <protection/>
    </xf>
    <xf numFmtId="0" fontId="18" fillId="0" borderId="0" xfId="36" applyFont="1" applyFill="1" applyBorder="1" applyAlignment="1" applyProtection="1">
      <alignment horizontal="center" vertical="center"/>
      <protection/>
    </xf>
    <xf numFmtId="0" fontId="79" fillId="0" borderId="18" xfId="0" applyFont="1" applyBorder="1" applyAlignment="1" applyProtection="1">
      <alignment horizontal="center"/>
      <protection/>
    </xf>
    <xf numFmtId="0" fontId="79" fillId="0" borderId="28" xfId="0" applyFont="1" applyBorder="1" applyAlignment="1" applyProtection="1">
      <alignment horizontal="center"/>
      <protection/>
    </xf>
    <xf numFmtId="0" fontId="79" fillId="0" borderId="40" xfId="0" applyFont="1" applyBorder="1" applyAlignment="1" applyProtection="1">
      <alignment horizontal="center"/>
      <protection/>
    </xf>
    <xf numFmtId="0" fontId="79" fillId="0" borderId="41" xfId="0" applyFont="1" applyBorder="1" applyAlignment="1" applyProtection="1">
      <alignment horizontal="center"/>
      <protection/>
    </xf>
    <xf numFmtId="0" fontId="79" fillId="0" borderId="11" xfId="0" applyFont="1" applyBorder="1" applyAlignment="1" applyProtection="1">
      <alignment horizontal="center"/>
      <protection/>
    </xf>
    <xf numFmtId="0" fontId="79" fillId="0" borderId="25" xfId="0" applyFont="1" applyBorder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horizontal="left"/>
      <protection/>
    </xf>
    <xf numFmtId="0" fontId="79" fillId="0" borderId="12" xfId="0" applyFont="1" applyBorder="1" applyAlignment="1" applyProtection="1">
      <alignment horizontal="left" wrapText="1"/>
      <protection/>
    </xf>
    <xf numFmtId="0" fontId="79" fillId="0" borderId="0" xfId="0" applyFont="1" applyBorder="1" applyAlignment="1" applyProtection="1">
      <alignment horizontal="left" wrapText="1"/>
      <protection/>
    </xf>
    <xf numFmtId="0" fontId="79" fillId="33" borderId="12" xfId="0" applyFont="1" applyFill="1" applyBorder="1" applyAlignment="1" applyProtection="1">
      <alignment horizontal="left" wrapText="1"/>
      <protection locked="0"/>
    </xf>
    <xf numFmtId="0" fontId="79" fillId="33" borderId="0" xfId="0" applyFont="1" applyFill="1" applyBorder="1" applyAlignment="1" applyProtection="1">
      <alignment horizontal="left" wrapText="1"/>
      <protection locked="0"/>
    </xf>
    <xf numFmtId="0" fontId="82" fillId="0" borderId="14" xfId="0" applyFont="1" applyFill="1" applyBorder="1" applyAlignment="1" applyProtection="1">
      <alignment horizontal="left"/>
      <protection/>
    </xf>
    <xf numFmtId="0" fontId="82" fillId="0" borderId="10" xfId="0" applyFont="1" applyFill="1" applyBorder="1" applyAlignment="1" applyProtection="1">
      <alignment horizontal="left"/>
      <protection/>
    </xf>
    <xf numFmtId="0" fontId="82" fillId="0" borderId="22" xfId="0" applyFont="1" applyFill="1" applyBorder="1" applyAlignment="1" applyProtection="1">
      <alignment horizontal="left"/>
      <protection/>
    </xf>
    <xf numFmtId="0" fontId="79" fillId="0" borderId="19" xfId="0" applyFont="1" applyBorder="1" applyAlignment="1" applyProtection="1">
      <alignment horizontal="center"/>
      <protection/>
    </xf>
    <xf numFmtId="0" fontId="79" fillId="0" borderId="20" xfId="0" applyFont="1" applyBorder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horizontal="left" wrapText="1"/>
      <protection/>
    </xf>
    <xf numFmtId="0" fontId="82" fillId="0" borderId="13" xfId="0" applyFont="1" applyFill="1" applyBorder="1" applyAlignment="1" applyProtection="1">
      <alignment horizontal="left" wrapText="1"/>
      <protection/>
    </xf>
    <xf numFmtId="0" fontId="82" fillId="0" borderId="18" xfId="0" applyFont="1" applyFill="1" applyBorder="1" applyAlignment="1" applyProtection="1">
      <alignment horizontal="left" wrapText="1"/>
      <protection/>
    </xf>
    <xf numFmtId="0" fontId="82" fillId="0" borderId="28" xfId="0" applyFont="1" applyFill="1" applyBorder="1" applyAlignment="1" applyProtection="1">
      <alignment horizontal="left" wrapText="1"/>
      <protection/>
    </xf>
    <xf numFmtId="0" fontId="81" fillId="2" borderId="13" xfId="0" applyFont="1" applyFill="1" applyBorder="1" applyAlignment="1" applyProtection="1">
      <alignment horizontal="center"/>
      <protection/>
    </xf>
    <xf numFmtId="0" fontId="81" fillId="2" borderId="18" xfId="0" applyFont="1" applyFill="1" applyBorder="1" applyAlignment="1" applyProtection="1">
      <alignment horizontal="center"/>
      <protection/>
    </xf>
    <xf numFmtId="0" fontId="81" fillId="2" borderId="28" xfId="0" applyFont="1" applyFill="1" applyBorder="1" applyAlignment="1" applyProtection="1">
      <alignment horizontal="center"/>
      <protection/>
    </xf>
    <xf numFmtId="0" fontId="85" fillId="0" borderId="14" xfId="0" applyFont="1" applyFill="1" applyBorder="1" applyAlignment="1" applyProtection="1">
      <alignment horizontal="left" wrapText="1"/>
      <protection/>
    </xf>
    <xf numFmtId="0" fontId="85" fillId="0" borderId="10" xfId="0" applyFont="1" applyFill="1" applyBorder="1" applyAlignment="1" applyProtection="1">
      <alignment horizontal="left" wrapText="1"/>
      <protection/>
    </xf>
    <xf numFmtId="0" fontId="85" fillId="0" borderId="22" xfId="0" applyFont="1" applyFill="1" applyBorder="1" applyAlignment="1" applyProtection="1">
      <alignment horizontal="left" wrapText="1"/>
      <protection/>
    </xf>
    <xf numFmtId="0" fontId="85" fillId="0" borderId="15" xfId="0" applyFont="1" applyFill="1" applyBorder="1" applyAlignment="1" applyProtection="1">
      <alignment horizontal="left" wrapText="1"/>
      <protection/>
    </xf>
    <xf numFmtId="0" fontId="85" fillId="0" borderId="11" xfId="0" applyFont="1" applyFill="1" applyBorder="1" applyAlignment="1" applyProtection="1">
      <alignment horizontal="left" wrapText="1"/>
      <protection/>
    </xf>
    <xf numFmtId="0" fontId="85" fillId="0" borderId="25" xfId="0" applyFont="1" applyFill="1" applyBorder="1" applyAlignment="1" applyProtection="1">
      <alignment horizontal="left" wrapText="1"/>
      <protection/>
    </xf>
    <xf numFmtId="0" fontId="10" fillId="0" borderId="0" xfId="36" applyFont="1" applyFill="1" applyBorder="1" applyAlignment="1" applyProtection="1">
      <alignment horizontal="center"/>
      <protection/>
    </xf>
    <xf numFmtId="0" fontId="10" fillId="0" borderId="0" xfId="36" applyFont="1" applyFill="1" applyBorder="1" applyAlignment="1" applyProtection="1">
      <alignment horizontal="center" vertical="center"/>
      <protection/>
    </xf>
    <xf numFmtId="0" fontId="82" fillId="0" borderId="15" xfId="0" applyFont="1" applyFill="1" applyBorder="1" applyAlignment="1" applyProtection="1">
      <alignment horizontal="left" wrapText="1"/>
      <protection/>
    </xf>
    <xf numFmtId="0" fontId="82" fillId="0" borderId="11" xfId="0" applyFont="1" applyFill="1" applyBorder="1" applyAlignment="1" applyProtection="1">
      <alignment horizontal="left" wrapText="1"/>
      <protection/>
    </xf>
    <xf numFmtId="0" fontId="82" fillId="0" borderId="25" xfId="0" applyFont="1" applyFill="1" applyBorder="1" applyAlignment="1" applyProtection="1">
      <alignment horizontal="left" wrapText="1"/>
      <protection/>
    </xf>
    <xf numFmtId="0" fontId="82" fillId="0" borderId="15" xfId="0" applyFont="1" applyFill="1" applyBorder="1" applyAlignment="1" applyProtection="1">
      <alignment horizontal="left" vertical="top" wrapText="1"/>
      <protection/>
    </xf>
    <xf numFmtId="0" fontId="82" fillId="0" borderId="11" xfId="0" applyFont="1" applyFill="1" applyBorder="1" applyAlignment="1" applyProtection="1">
      <alignment horizontal="left" vertical="top" wrapText="1"/>
      <protection/>
    </xf>
    <xf numFmtId="0" fontId="82" fillId="0" borderId="25" xfId="0" applyFont="1" applyFill="1" applyBorder="1" applyAlignment="1" applyProtection="1">
      <alignment horizontal="left" vertical="top" wrapText="1"/>
      <protection/>
    </xf>
    <xf numFmtId="0" fontId="82" fillId="0" borderId="16" xfId="0" applyFont="1" applyFill="1" applyBorder="1" applyAlignment="1" applyProtection="1">
      <alignment horizontal="left" vertical="top" wrapText="1"/>
      <protection/>
    </xf>
    <xf numFmtId="0" fontId="82" fillId="0" borderId="37" xfId="0" applyFont="1" applyFill="1" applyBorder="1" applyAlignment="1" applyProtection="1">
      <alignment horizontal="left" vertical="top" wrapText="1"/>
      <protection/>
    </xf>
    <xf numFmtId="0" fontId="82" fillId="0" borderId="42" xfId="0" applyFont="1" applyFill="1" applyBorder="1" applyAlignment="1" applyProtection="1">
      <alignment horizontal="left" vertical="top" wrapText="1"/>
      <protection/>
    </xf>
    <xf numFmtId="0" fontId="9" fillId="0" borderId="0" xfId="36" applyFont="1" applyFill="1" applyBorder="1" applyAlignment="1" applyProtection="1">
      <alignment horizontal="right"/>
      <protection/>
    </xf>
    <xf numFmtId="49" fontId="95" fillId="33" borderId="0" xfId="0" applyNumberFormat="1" applyFont="1" applyFill="1" applyBorder="1" applyAlignment="1" applyProtection="1">
      <alignment horizontal="left"/>
      <protection locked="0"/>
    </xf>
    <xf numFmtId="0" fontId="87" fillId="2" borderId="13" xfId="0" applyFont="1" applyFill="1" applyBorder="1" applyAlignment="1" applyProtection="1">
      <alignment horizontal="center" vertical="center" wrapText="1"/>
      <protection/>
    </xf>
    <xf numFmtId="0" fontId="87" fillId="2" borderId="18" xfId="0" applyFont="1" applyFill="1" applyBorder="1" applyAlignment="1" applyProtection="1">
      <alignment horizontal="center" vertical="center" wrapText="1"/>
      <protection/>
    </xf>
    <xf numFmtId="0" fontId="87" fillId="2" borderId="28" xfId="0" applyFont="1" applyFill="1" applyBorder="1" applyAlignment="1" applyProtection="1">
      <alignment horizontal="center" vertical="center" wrapText="1"/>
      <protection/>
    </xf>
    <xf numFmtId="0" fontId="87" fillId="2" borderId="17" xfId="0" applyFont="1" applyFill="1" applyBorder="1" applyAlignment="1" applyProtection="1">
      <alignment horizontal="center" vertical="center" wrapText="1"/>
      <protection/>
    </xf>
    <xf numFmtId="0" fontId="87" fillId="2" borderId="19" xfId="0" applyFont="1" applyFill="1" applyBorder="1" applyAlignment="1" applyProtection="1">
      <alignment horizontal="center" vertical="center" wrapText="1"/>
      <protection/>
    </xf>
    <xf numFmtId="0" fontId="87" fillId="2" borderId="2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left" wrapText="1"/>
      <protection locked="0"/>
    </xf>
    <xf numFmtId="0" fontId="83" fillId="0" borderId="0" xfId="0" applyFont="1" applyBorder="1" applyAlignment="1" applyProtection="1">
      <alignment horizontal="left" wrapText="1"/>
      <protection/>
    </xf>
    <xf numFmtId="0" fontId="87" fillId="0" borderId="0" xfId="0" applyFont="1" applyFill="1" applyBorder="1" applyAlignment="1" applyProtection="1">
      <alignment horizontal="center"/>
      <protection/>
    </xf>
    <xf numFmtId="49" fontId="83" fillId="0" borderId="0" xfId="0" applyNumberFormat="1" applyFont="1" applyFill="1" applyBorder="1" applyAlignment="1" applyProtection="1">
      <alignment horizontal="left" wrapText="1"/>
      <protection/>
    </xf>
    <xf numFmtId="0" fontId="82" fillId="0" borderId="0" xfId="0" applyFont="1" applyBorder="1" applyAlignment="1" applyProtection="1">
      <alignment horizontal="left"/>
      <protection/>
    </xf>
    <xf numFmtId="179" fontId="87" fillId="0" borderId="0" xfId="0" applyNumberFormat="1" applyFont="1" applyFill="1" applyBorder="1" applyAlignment="1" applyProtection="1">
      <alignment horizontal="center"/>
      <protection/>
    </xf>
    <xf numFmtId="14" fontId="83" fillId="33" borderId="0" xfId="0" applyNumberFormat="1" applyFont="1" applyFill="1" applyBorder="1" applyAlignment="1" applyProtection="1">
      <alignment horizontal="left"/>
      <protection locked="0"/>
    </xf>
    <xf numFmtId="0" fontId="95" fillId="0" borderId="0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 horizontal="left"/>
      <protection/>
    </xf>
    <xf numFmtId="0" fontId="83" fillId="0" borderId="0" xfId="0" applyFont="1" applyAlignment="1" applyProtection="1">
      <alignment horizontal="left" wrapText="1"/>
      <protection/>
    </xf>
    <xf numFmtId="49" fontId="97" fillId="0" borderId="0" xfId="0" applyNumberFormat="1" applyFont="1" applyAlignment="1" applyProtection="1">
      <alignment horizontal="left" wrapText="1"/>
      <protection/>
    </xf>
    <xf numFmtId="49" fontId="97" fillId="0" borderId="0" xfId="0" applyNumberFormat="1" applyFont="1" applyFill="1" applyAlignment="1" applyProtection="1">
      <alignment horizontal="left" wrapText="1"/>
      <protection/>
    </xf>
    <xf numFmtId="0" fontId="87" fillId="0" borderId="35" xfId="0" applyFont="1" applyBorder="1" applyAlignment="1" applyProtection="1">
      <alignment horizontal="center"/>
      <protection/>
    </xf>
    <xf numFmtId="0" fontId="87" fillId="0" borderId="24" xfId="0" applyFont="1" applyBorder="1" applyAlignment="1" applyProtection="1">
      <alignment horizontal="center"/>
      <protection/>
    </xf>
    <xf numFmtId="0" fontId="87" fillId="0" borderId="36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right"/>
      <protection/>
    </xf>
    <xf numFmtId="166" fontId="87" fillId="0" borderId="0" xfId="0" applyNumberFormat="1" applyFont="1" applyBorder="1" applyAlignment="1" applyProtection="1">
      <alignment horizontal="left"/>
      <protection/>
    </xf>
    <xf numFmtId="0" fontId="83" fillId="0" borderId="29" xfId="0" applyFont="1" applyBorder="1" applyAlignment="1" applyProtection="1">
      <alignment horizontal="center"/>
      <protection/>
    </xf>
    <xf numFmtId="0" fontId="83" fillId="0" borderId="0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>
      <alignment horizontal="center"/>
      <protection/>
    </xf>
    <xf numFmtId="0" fontId="87" fillId="0" borderId="29" xfId="0" applyFont="1" applyBorder="1" applyAlignment="1" applyProtection="1">
      <alignment horizontal="center"/>
      <protection/>
    </xf>
    <xf numFmtId="0" fontId="87" fillId="0" borderId="30" xfId="0" applyFont="1" applyBorder="1" applyAlignment="1" applyProtection="1">
      <alignment horizontal="center"/>
      <protection/>
    </xf>
    <xf numFmtId="0" fontId="87" fillId="0" borderId="0" xfId="0" applyFont="1" applyAlignment="1" applyProtection="1">
      <alignment horizontal="center"/>
      <protection/>
    </xf>
    <xf numFmtId="0" fontId="97" fillId="0" borderId="0" xfId="0" applyFont="1" applyBorder="1" applyAlignment="1" applyProtection="1">
      <alignment horizontal="left" wrapText="1"/>
      <protection/>
    </xf>
    <xf numFmtId="0" fontId="81" fillId="34" borderId="13" xfId="0" applyFont="1" applyFill="1" applyBorder="1" applyAlignment="1" applyProtection="1">
      <alignment horizontal="center"/>
      <protection/>
    </xf>
    <xf numFmtId="0" fontId="81" fillId="34" borderId="18" xfId="0" applyFont="1" applyFill="1" applyBorder="1" applyAlignment="1" applyProtection="1">
      <alignment horizontal="center"/>
      <protection/>
    </xf>
    <xf numFmtId="0" fontId="81" fillId="34" borderId="28" xfId="0" applyFont="1" applyFill="1" applyBorder="1" applyAlignment="1" applyProtection="1">
      <alignment horizontal="center"/>
      <protection/>
    </xf>
    <xf numFmtId="0" fontId="85" fillId="0" borderId="0" xfId="0" applyFont="1" applyBorder="1" applyAlignment="1" applyProtection="1">
      <alignment horizontal="center"/>
      <protection/>
    </xf>
    <xf numFmtId="0" fontId="87" fillId="0" borderId="10" xfId="0" applyFont="1" applyBorder="1" applyAlignment="1" applyProtection="1">
      <alignment horizontal="center"/>
      <protection/>
    </xf>
    <xf numFmtId="0" fontId="86" fillId="0" borderId="0" xfId="0" applyFont="1" applyFill="1" applyBorder="1" applyAlignment="1" applyProtection="1">
      <alignment horizontal="center"/>
      <protection/>
    </xf>
    <xf numFmtId="0" fontId="96" fillId="0" borderId="18" xfId="0" applyFont="1" applyBorder="1" applyAlignment="1" applyProtection="1">
      <alignment horizontal="center"/>
      <protection/>
    </xf>
    <xf numFmtId="0" fontId="96" fillId="0" borderId="28" xfId="0" applyFont="1" applyBorder="1" applyAlignment="1" applyProtection="1">
      <alignment horizontal="center"/>
      <protection/>
    </xf>
    <xf numFmtId="179" fontId="87" fillId="0" borderId="0" xfId="0" applyNumberFormat="1" applyFont="1" applyFill="1" applyBorder="1" applyAlignment="1" applyProtection="1">
      <alignment horizontal="left"/>
      <protection/>
    </xf>
    <xf numFmtId="0" fontId="79" fillId="35" borderId="18" xfId="0" applyFont="1" applyFill="1" applyBorder="1" applyAlignment="1" applyProtection="1">
      <alignment horizontal="center"/>
      <protection/>
    </xf>
    <xf numFmtId="0" fontId="79" fillId="35" borderId="28" xfId="0" applyFont="1" applyFill="1" applyBorder="1" applyAlignment="1" applyProtection="1">
      <alignment horizontal="center"/>
      <protection/>
    </xf>
    <xf numFmtId="0" fontId="90" fillId="0" borderId="0" xfId="0" applyFont="1" applyFill="1" applyBorder="1" applyAlignment="1" applyProtection="1">
      <alignment horizontal="center"/>
      <protection/>
    </xf>
    <xf numFmtId="0" fontId="10" fillId="0" borderId="0" xfId="36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/>
      <protection/>
    </xf>
    <xf numFmtId="0" fontId="82" fillId="0" borderId="43" xfId="0" applyFont="1" applyFill="1" applyBorder="1" applyAlignment="1" applyProtection="1">
      <alignment horizontal="left" wrapText="1"/>
      <protection/>
    </xf>
    <xf numFmtId="0" fontId="82" fillId="0" borderId="40" xfId="0" applyFont="1" applyFill="1" applyBorder="1" applyAlignment="1" applyProtection="1">
      <alignment horizontal="left" wrapText="1"/>
      <protection/>
    </xf>
    <xf numFmtId="0" fontId="82" fillId="0" borderId="41" xfId="0" applyFont="1" applyFill="1" applyBorder="1" applyAlignment="1" applyProtection="1">
      <alignment horizontal="left" wrapText="1"/>
      <protection/>
    </xf>
    <xf numFmtId="0" fontId="79" fillId="0" borderId="0" xfId="0" applyFont="1" applyBorder="1" applyAlignment="1" applyProtection="1">
      <alignment horizontal="center" wrapText="1"/>
      <protection/>
    </xf>
    <xf numFmtId="0" fontId="81" fillId="34" borderId="43" xfId="0" applyFont="1" applyFill="1" applyBorder="1" applyAlignment="1" applyProtection="1">
      <alignment horizontal="center"/>
      <protection/>
    </xf>
    <xf numFmtId="0" fontId="81" fillId="34" borderId="40" xfId="0" applyFont="1" applyFill="1" applyBorder="1" applyAlignment="1" applyProtection="1">
      <alignment horizontal="center"/>
      <protection/>
    </xf>
    <xf numFmtId="0" fontId="81" fillId="34" borderId="41" xfId="0" applyFont="1" applyFill="1" applyBorder="1" applyAlignment="1" applyProtection="1">
      <alignment horizontal="center"/>
      <protection/>
    </xf>
    <xf numFmtId="0" fontId="79" fillId="0" borderId="18" xfId="0" applyFont="1" applyBorder="1" applyAlignment="1" applyProtection="1">
      <alignment horizontal="center" vertical="top"/>
      <protection/>
    </xf>
    <xf numFmtId="0" fontId="79" fillId="0" borderId="28" xfId="0" applyFont="1" applyBorder="1" applyAlignment="1" applyProtection="1">
      <alignment horizontal="center" vertical="top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33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8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200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4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6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4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4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514350</xdr:colOff>
      <xdr:row>9</xdr:row>
      <xdr:rowOff>28575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8040350" y="3152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zoomScaleSheetLayoutView="100" zoomScalePageLayoutView="0" workbookViewId="0" topLeftCell="A48">
      <selection activeCell="I76" sqref="I76"/>
    </sheetView>
  </sheetViews>
  <sheetFormatPr defaultColWidth="9.140625" defaultRowHeight="15"/>
  <cols>
    <col min="1" max="1" width="12.57421875" style="153" customWidth="1"/>
    <col min="2" max="2" width="11.140625" style="153" customWidth="1"/>
    <col min="3" max="5" width="9.7109375" style="153" customWidth="1"/>
    <col min="6" max="6" width="12.574218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1.25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1" t="s">
        <v>205</v>
      </c>
      <c r="B8" s="271"/>
      <c r="C8" s="271"/>
      <c r="D8" s="271"/>
      <c r="E8" s="271"/>
      <c r="F8" s="271"/>
      <c r="G8" s="271"/>
      <c r="H8" s="271"/>
      <c r="I8" s="271"/>
    </row>
    <row r="9" spans="1:9" ht="15" thickBot="1">
      <c r="A9" s="55"/>
      <c r="B9" s="2"/>
      <c r="C9" s="2"/>
      <c r="D9" s="2"/>
      <c r="E9" s="2"/>
      <c r="F9" s="2"/>
      <c r="G9" s="2"/>
      <c r="H9" s="2"/>
      <c r="I9" s="2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188" t="s">
        <v>4</v>
      </c>
      <c r="B19" s="272" t="s">
        <v>5</v>
      </c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4.25">
      <c r="A21" s="28" t="s">
        <v>127</v>
      </c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1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27" customHeight="1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">
      <c r="A38" s="44" t="s">
        <v>19</v>
      </c>
      <c r="B38" s="256" t="s">
        <v>212</v>
      </c>
      <c r="C38" s="256"/>
      <c r="D38" s="256"/>
      <c r="E38" s="257"/>
      <c r="F38" s="10"/>
      <c r="G38" s="29" t="s">
        <v>187</v>
      </c>
      <c r="H38" s="256" t="s">
        <v>213</v>
      </c>
      <c r="I38" s="257"/>
    </row>
    <row r="39" spans="1:9" ht="15.75" thickBot="1">
      <c r="A39" s="40">
        <v>0</v>
      </c>
      <c r="B39" s="38"/>
      <c r="C39" s="54" t="s">
        <v>6</v>
      </c>
      <c r="D39" s="159"/>
      <c r="E39" s="160"/>
      <c r="F39" s="161"/>
      <c r="G39" s="40">
        <v>0</v>
      </c>
      <c r="H39" s="163"/>
      <c r="I39" s="43" t="s">
        <v>6</v>
      </c>
    </row>
    <row r="40" spans="1:9" ht="15.75" customHeight="1">
      <c r="A40" s="278" t="s">
        <v>131</v>
      </c>
      <c r="B40" s="278"/>
      <c r="C40" s="278"/>
      <c r="D40" s="278"/>
      <c r="E40" s="278"/>
      <c r="F40" s="278"/>
      <c r="G40" s="278"/>
      <c r="H40" s="278"/>
      <c r="I40" s="278"/>
    </row>
    <row r="41" ht="15" thickBot="1"/>
    <row r="42" spans="1:9" ht="27" customHeight="1">
      <c r="A42" s="289" t="s">
        <v>132</v>
      </c>
      <c r="B42" s="290"/>
      <c r="C42" s="290"/>
      <c r="D42" s="290"/>
      <c r="E42" s="290"/>
      <c r="F42" s="290"/>
      <c r="G42" s="290"/>
      <c r="H42" s="290"/>
      <c r="I42" s="291"/>
    </row>
    <row r="43" spans="1:9" ht="27" customHeight="1">
      <c r="A43" s="303" t="s">
        <v>133</v>
      </c>
      <c r="B43" s="304"/>
      <c r="C43" s="304"/>
      <c r="D43" s="304"/>
      <c r="E43" s="304"/>
      <c r="F43" s="304"/>
      <c r="G43" s="304"/>
      <c r="H43" s="304"/>
      <c r="I43" s="305"/>
    </row>
    <row r="44" spans="1:9" ht="49.5" customHeight="1">
      <c r="A44" s="306" t="s">
        <v>134</v>
      </c>
      <c r="B44" s="307"/>
      <c r="C44" s="307"/>
      <c r="D44" s="307"/>
      <c r="E44" s="307"/>
      <c r="F44" s="307"/>
      <c r="G44" s="307"/>
      <c r="H44" s="307"/>
      <c r="I44" s="308"/>
    </row>
    <row r="45" spans="1:9" ht="27" customHeight="1" thickBot="1">
      <c r="A45" s="309" t="s">
        <v>135</v>
      </c>
      <c r="B45" s="310"/>
      <c r="C45" s="310"/>
      <c r="D45" s="310"/>
      <c r="E45" s="310"/>
      <c r="F45" s="310"/>
      <c r="G45" s="310"/>
      <c r="H45" s="310"/>
      <c r="I45" s="311"/>
    </row>
    <row r="46" spans="1:9" ht="15">
      <c r="A46" s="132" t="s">
        <v>20</v>
      </c>
      <c r="B46" s="39"/>
      <c r="C46" s="133">
        <f>A12</f>
        <v>0</v>
      </c>
      <c r="D46" s="134" t="s">
        <v>21</v>
      </c>
      <c r="E46" s="151"/>
      <c r="F46" s="133">
        <f>A15</f>
        <v>0</v>
      </c>
      <c r="G46" s="134" t="s">
        <v>64</v>
      </c>
      <c r="H46" s="135">
        <f>B13</f>
        <v>0</v>
      </c>
      <c r="I46" s="131" t="s">
        <v>66</v>
      </c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">
      <c r="A48" s="69" t="s">
        <v>22</v>
      </c>
      <c r="B48" s="14"/>
      <c r="C48" s="15">
        <f>E12</f>
        <v>0</v>
      </c>
      <c r="D48" s="15"/>
      <c r="E48" s="15"/>
      <c r="F48" s="15"/>
      <c r="G48" s="148"/>
      <c r="H48" s="18" t="s">
        <v>3</v>
      </c>
      <c r="I48" s="65"/>
    </row>
    <row r="49" spans="1:9" ht="14.25">
      <c r="A49" s="283" t="s">
        <v>139</v>
      </c>
      <c r="B49" s="284"/>
      <c r="C49" s="284"/>
      <c r="D49" s="284"/>
      <c r="E49" s="284"/>
      <c r="F49" s="284"/>
      <c r="G49" s="284"/>
      <c r="H49" s="284"/>
      <c r="I49" s="285"/>
    </row>
    <row r="50" spans="1:9" ht="25.5" customHeight="1">
      <c r="A50" s="216" t="s">
        <v>23</v>
      </c>
      <c r="B50" s="58"/>
      <c r="C50" s="58"/>
      <c r="D50" s="58"/>
      <c r="E50" s="58"/>
      <c r="F50" s="152"/>
      <c r="G50" s="59" t="s">
        <v>24</v>
      </c>
      <c r="H50" s="60"/>
      <c r="I50" s="61"/>
    </row>
    <row r="51" spans="1:9" ht="15">
      <c r="A51" s="62" t="s">
        <v>25</v>
      </c>
      <c r="B51" s="63"/>
      <c r="C51" s="63"/>
      <c r="D51" s="63"/>
      <c r="E51" s="63"/>
      <c r="F51" s="3"/>
      <c r="G51" s="64">
        <v>500</v>
      </c>
      <c r="H51" s="14"/>
      <c r="I51" s="65"/>
    </row>
    <row r="52" spans="1:9" ht="41.25" customHeight="1">
      <c r="A52" s="279" t="s">
        <v>118</v>
      </c>
      <c r="B52" s="280"/>
      <c r="C52" s="280"/>
      <c r="D52" s="280"/>
      <c r="E52" s="280"/>
      <c r="F52" s="280"/>
      <c r="G52" s="64">
        <f>LOOKUP(A20,{0,1},{0,300})</f>
        <v>0</v>
      </c>
      <c r="H52" s="64"/>
      <c r="I52" s="66"/>
    </row>
    <row r="53" spans="1:9" ht="15.75" customHeight="1">
      <c r="A53" s="281"/>
      <c r="B53" s="282"/>
      <c r="C53" s="282"/>
      <c r="D53" s="282"/>
      <c r="E53" s="282"/>
      <c r="F53" s="282"/>
      <c r="G53" s="64"/>
      <c r="H53" s="64"/>
      <c r="I53" s="66"/>
    </row>
    <row r="54" spans="1:9" ht="15">
      <c r="A54" s="34" t="s">
        <v>26</v>
      </c>
      <c r="B54" s="12"/>
      <c r="C54" s="12"/>
      <c r="D54" s="12"/>
      <c r="E54" s="12"/>
      <c r="F54" s="3"/>
      <c r="G54" s="64">
        <v>250</v>
      </c>
      <c r="H54" s="14"/>
      <c r="I54" s="65"/>
    </row>
    <row r="55" spans="1:9" ht="15">
      <c r="A55" s="57" t="s">
        <v>27</v>
      </c>
      <c r="B55" s="16"/>
      <c r="C55" s="16"/>
      <c r="D55" s="16"/>
      <c r="E55" s="16"/>
      <c r="F55" s="162"/>
      <c r="G55" s="67">
        <f>SUM(G51:G54)</f>
        <v>750</v>
      </c>
      <c r="H55" s="67"/>
      <c r="I55" s="68">
        <f>+G55</f>
        <v>750</v>
      </c>
    </row>
    <row r="56" spans="1:9" ht="15">
      <c r="A56" s="56"/>
      <c r="B56" s="14"/>
      <c r="C56" s="14"/>
      <c r="D56" s="14"/>
      <c r="E56" s="14"/>
      <c r="F56" s="3"/>
      <c r="G56" s="14"/>
      <c r="H56" s="14"/>
      <c r="I56" s="65"/>
    </row>
    <row r="57" spans="1:9" ht="15">
      <c r="A57" s="112" t="s">
        <v>28</v>
      </c>
      <c r="B57" s="15"/>
      <c r="C57" s="15"/>
      <c r="D57" s="15"/>
      <c r="E57" s="15"/>
      <c r="F57" s="152"/>
      <c r="G57" s="59" t="s">
        <v>29</v>
      </c>
      <c r="H57" s="15"/>
      <c r="I57" s="61" t="s">
        <v>107</v>
      </c>
    </row>
    <row r="58" spans="1:9" ht="15">
      <c r="A58" s="56" t="s">
        <v>216</v>
      </c>
      <c r="B58" s="14"/>
      <c r="C58" s="14"/>
      <c r="D58" s="14"/>
      <c r="E58" s="14"/>
      <c r="F58" s="3"/>
      <c r="G58" s="201">
        <f>IF(A25=2,350,IF(A25=1,0))</f>
        <v>0</v>
      </c>
      <c r="H58" s="14"/>
      <c r="I58" s="70">
        <f>G58</f>
        <v>0</v>
      </c>
    </row>
    <row r="59" spans="1:9" ht="15">
      <c r="A59" s="56"/>
      <c r="B59" s="14"/>
      <c r="C59" s="14"/>
      <c r="D59" s="14"/>
      <c r="E59" s="14"/>
      <c r="F59" s="3"/>
      <c r="G59" s="201"/>
      <c r="H59" s="14"/>
      <c r="I59" s="65"/>
    </row>
    <row r="60" spans="1:9" ht="15">
      <c r="A60" s="56" t="s">
        <v>56</v>
      </c>
      <c r="B60" s="14"/>
      <c r="C60" s="14"/>
      <c r="D60" s="14"/>
      <c r="E60" s="14"/>
      <c r="F60" s="3"/>
      <c r="G60" s="71">
        <f>LOOKUP(G25,{0,1},{0,300})</f>
        <v>0</v>
      </c>
      <c r="H60" s="14"/>
      <c r="I60" s="70">
        <f>G60</f>
        <v>0</v>
      </c>
    </row>
    <row r="61" spans="1:9" ht="15">
      <c r="A61" s="56"/>
      <c r="B61" s="14"/>
      <c r="C61" s="14"/>
      <c r="D61" s="14"/>
      <c r="E61" s="14"/>
      <c r="F61" s="3"/>
      <c r="G61" s="146"/>
      <c r="H61" s="14"/>
      <c r="I61" s="65"/>
    </row>
    <row r="62" spans="1:9" ht="15">
      <c r="A62" s="56" t="s">
        <v>57</v>
      </c>
      <c r="B62" s="14"/>
      <c r="C62" s="14"/>
      <c r="D62" s="14"/>
      <c r="E62" s="14"/>
      <c r="F62" s="3"/>
      <c r="G62" s="146">
        <f>IF(A30&lt;5,0,IF(A30&gt;4,20))</f>
        <v>0</v>
      </c>
      <c r="H62" s="14"/>
      <c r="I62" s="70">
        <f>+G62*I55/100</f>
        <v>0</v>
      </c>
    </row>
    <row r="63" spans="1:9" ht="15">
      <c r="A63" s="56"/>
      <c r="B63" s="14"/>
      <c r="C63" s="14"/>
      <c r="D63" s="14"/>
      <c r="E63" s="14"/>
      <c r="F63" s="3"/>
      <c r="G63" s="146"/>
      <c r="H63" s="14"/>
      <c r="I63" s="65"/>
    </row>
    <row r="64" spans="1:9" ht="15">
      <c r="A64" s="56" t="s">
        <v>59</v>
      </c>
      <c r="B64" s="14"/>
      <c r="C64" s="14"/>
      <c r="D64" s="14"/>
      <c r="E64" s="14"/>
      <c r="F64" s="3"/>
      <c r="G64" s="146">
        <f>IF(G30&lt;5,0,IF(G30&gt;4,30))</f>
        <v>0</v>
      </c>
      <c r="H64" s="14"/>
      <c r="I64" s="70">
        <f>+G64*I55/100</f>
        <v>0</v>
      </c>
    </row>
    <row r="65" spans="1:9" ht="15">
      <c r="A65" s="56"/>
      <c r="B65" s="14"/>
      <c r="C65" s="14"/>
      <c r="D65" s="14"/>
      <c r="E65" s="14"/>
      <c r="F65" s="3"/>
      <c r="G65" s="146"/>
      <c r="H65" s="14"/>
      <c r="I65" s="65"/>
    </row>
    <row r="66" spans="1:9" ht="15">
      <c r="A66" s="56" t="s">
        <v>60</v>
      </c>
      <c r="B66" s="14"/>
      <c r="C66" s="14"/>
      <c r="D66" s="14"/>
      <c r="E66" s="14"/>
      <c r="F66" s="3"/>
      <c r="G66" s="146">
        <f>LOOKUP(A35,{1,2,3,4,5,6,7,8,9,10,11,12,13},{0,0,0,0,50,50,50,50,50,50,60,60,60})</f>
        <v>0</v>
      </c>
      <c r="H66" s="14"/>
      <c r="I66" s="70">
        <f>+G66*I55/100</f>
        <v>0</v>
      </c>
    </row>
    <row r="67" spans="1:9" ht="15">
      <c r="A67" s="56"/>
      <c r="B67" s="14"/>
      <c r="C67" s="14"/>
      <c r="D67" s="14"/>
      <c r="E67" s="14"/>
      <c r="F67" s="3"/>
      <c r="G67" s="146"/>
      <c r="H67" s="14"/>
      <c r="I67" s="65"/>
    </row>
    <row r="68" spans="1:9" ht="15">
      <c r="A68" s="56" t="s">
        <v>97</v>
      </c>
      <c r="B68" s="14"/>
      <c r="C68" s="14"/>
      <c r="D68" s="14"/>
      <c r="E68" s="14"/>
      <c r="F68" s="3"/>
      <c r="G68" s="146">
        <f>LOOKUP(G35,{1,2,3,4,5,6,7,8,9,10,11,12,13,14,15,16,17,18,19,20},{0,30,30,30,30,32,34,36,38,40,40,40,40,40,40,40,40,40,40,40})</f>
        <v>0</v>
      </c>
      <c r="H68" s="72"/>
      <c r="I68" s="70">
        <f>+G68*I55/100</f>
        <v>0</v>
      </c>
    </row>
    <row r="69" spans="1:9" ht="15">
      <c r="A69" s="56"/>
      <c r="B69" s="14"/>
      <c r="C69" s="14"/>
      <c r="D69" s="14"/>
      <c r="E69" s="14"/>
      <c r="F69" s="3"/>
      <c r="G69" s="146"/>
      <c r="H69" s="14"/>
      <c r="I69" s="70"/>
    </row>
    <row r="70" spans="1:9" ht="15">
      <c r="A70" s="254" t="s">
        <v>245</v>
      </c>
      <c r="B70" s="14"/>
      <c r="C70" s="14"/>
      <c r="D70" s="14"/>
      <c r="E70" s="14"/>
      <c r="F70" s="3"/>
      <c r="G70" s="71">
        <f>LOOKUP(A39,{0,1},{0,400})</f>
        <v>0</v>
      </c>
      <c r="H70" s="14"/>
      <c r="I70" s="70">
        <f>G70</f>
        <v>0</v>
      </c>
    </row>
    <row r="71" spans="1:9" ht="15">
      <c r="A71" s="56"/>
      <c r="B71" s="14"/>
      <c r="C71" s="14"/>
      <c r="D71" s="14"/>
      <c r="E71" s="14"/>
      <c r="F71" s="3"/>
      <c r="G71" s="71"/>
      <c r="H71" s="14"/>
      <c r="I71" s="70"/>
    </row>
    <row r="72" spans="1:9" ht="15">
      <c r="A72" s="254" t="s">
        <v>246</v>
      </c>
      <c r="B72" s="14"/>
      <c r="C72" s="14"/>
      <c r="D72" s="14"/>
      <c r="E72" s="14"/>
      <c r="F72" s="3"/>
      <c r="G72" s="71">
        <f>LOOKUP(G39,{0,1},{0,200})</f>
        <v>0</v>
      </c>
      <c r="H72" s="14"/>
      <c r="I72" s="70">
        <f>G72</f>
        <v>0</v>
      </c>
    </row>
    <row r="73" spans="1:9" ht="15.75" thickBot="1">
      <c r="A73" s="73"/>
      <c r="B73" s="41"/>
      <c r="C73" s="41"/>
      <c r="D73" s="41"/>
      <c r="E73" s="41"/>
      <c r="F73" s="163"/>
      <c r="G73" s="145"/>
      <c r="H73" s="41"/>
      <c r="I73" s="74"/>
    </row>
    <row r="74" spans="1:9" ht="15.75" thickBot="1">
      <c r="A74" s="69" t="s">
        <v>30</v>
      </c>
      <c r="B74" s="14"/>
      <c r="C74" s="14"/>
      <c r="D74" s="14"/>
      <c r="E74" s="14"/>
      <c r="F74" s="3"/>
      <c r="G74" s="75">
        <f>I55+I58+I60+I62+I64+I66+I68+I70+I72</f>
        <v>750</v>
      </c>
      <c r="H74" s="13" t="s">
        <v>31</v>
      </c>
      <c r="I74" s="77">
        <f>G74-(G74/3)</f>
        <v>500</v>
      </c>
    </row>
    <row r="75" spans="1:9" ht="15.75" thickBot="1">
      <c r="A75" s="21"/>
      <c r="B75" s="14"/>
      <c r="C75" s="14"/>
      <c r="D75" s="14"/>
      <c r="E75" s="14"/>
      <c r="F75" s="14"/>
      <c r="G75" s="75"/>
      <c r="H75" s="14"/>
      <c r="I75" s="78"/>
    </row>
    <row r="76" spans="1:9" ht="15.75" thickBot="1">
      <c r="A76" s="69" t="s">
        <v>32</v>
      </c>
      <c r="B76" s="3"/>
      <c r="C76" s="14"/>
      <c r="D76" s="14"/>
      <c r="E76" s="14"/>
      <c r="F76" s="14"/>
      <c r="G76" s="146"/>
      <c r="H76" s="14"/>
      <c r="I76" s="180"/>
    </row>
    <row r="77" spans="1:9" ht="15">
      <c r="A77" s="20" t="s">
        <v>138</v>
      </c>
      <c r="B77" s="3"/>
      <c r="C77" s="76"/>
      <c r="D77" s="76"/>
      <c r="E77" s="76"/>
      <c r="F77" s="76"/>
      <c r="G77" s="76"/>
      <c r="H77" s="76"/>
      <c r="I77" s="80"/>
    </row>
    <row r="78" spans="1:9" ht="9" customHeight="1" thickBot="1">
      <c r="A78" s="56"/>
      <c r="B78" s="3"/>
      <c r="C78" s="14"/>
      <c r="D78" s="14"/>
      <c r="E78" s="14"/>
      <c r="F78" s="14"/>
      <c r="G78" s="14"/>
      <c r="H78" s="14"/>
      <c r="I78" s="43"/>
    </row>
    <row r="79" spans="1:9" ht="15.75" thickBot="1">
      <c r="A79" s="69" t="s">
        <v>119</v>
      </c>
      <c r="B79" s="3"/>
      <c r="C79" s="14"/>
      <c r="D79" s="14"/>
      <c r="E79" s="14"/>
      <c r="F79" s="136">
        <v>0</v>
      </c>
      <c r="G79" s="14" t="s">
        <v>6</v>
      </c>
      <c r="H79" s="14"/>
      <c r="I79" s="79">
        <f>LOOKUP(F79,{0,1},{0,450})</f>
        <v>0</v>
      </c>
    </row>
    <row r="80" spans="1:9" ht="15" thickBot="1">
      <c r="A80" s="20" t="s">
        <v>136</v>
      </c>
      <c r="B80" s="3"/>
      <c r="C80" s="19"/>
      <c r="D80" s="19"/>
      <c r="E80" s="19"/>
      <c r="F80" s="19"/>
      <c r="G80" s="19"/>
      <c r="H80" s="19"/>
      <c r="I80" s="45"/>
    </row>
    <row r="81" spans="1:9" ht="15.75" thickBot="1">
      <c r="A81" s="69" t="s">
        <v>33</v>
      </c>
      <c r="B81" s="3"/>
      <c r="C81" s="76"/>
      <c r="D81" s="76"/>
      <c r="E81" s="76"/>
      <c r="F81" s="76"/>
      <c r="G81" s="76"/>
      <c r="H81" s="76"/>
      <c r="I81" s="81">
        <f>SUM(I74:I79)</f>
        <v>500</v>
      </c>
    </row>
    <row r="82" spans="1:9" ht="9" customHeight="1" thickBot="1">
      <c r="A82" s="69"/>
      <c r="B82" s="3"/>
      <c r="C82" s="76"/>
      <c r="D82" s="76"/>
      <c r="E82" s="76"/>
      <c r="F82" s="76"/>
      <c r="G82" s="76"/>
      <c r="H82" s="76"/>
      <c r="I82" s="82"/>
    </row>
    <row r="83" spans="1:9" ht="15.75" thickBot="1">
      <c r="A83" s="69" t="s">
        <v>34</v>
      </c>
      <c r="B83" s="3"/>
      <c r="C83" s="76"/>
      <c r="D83" s="76"/>
      <c r="E83" s="76"/>
      <c r="F83" s="76"/>
      <c r="G83" s="76"/>
      <c r="H83" s="76"/>
      <c r="I83" s="81">
        <f>I81*15/100</f>
        <v>75</v>
      </c>
    </row>
    <row r="84" spans="1:9" ht="9" customHeight="1" thickBot="1">
      <c r="A84" s="69"/>
      <c r="B84" s="3"/>
      <c r="C84" s="76"/>
      <c r="D84" s="76"/>
      <c r="E84" s="76"/>
      <c r="F84" s="76"/>
      <c r="G84" s="76"/>
      <c r="H84" s="76"/>
      <c r="I84" s="82"/>
    </row>
    <row r="85" spans="1:9" ht="15.75" thickBot="1">
      <c r="A85" s="69" t="s">
        <v>35</v>
      </c>
      <c r="B85" s="3"/>
      <c r="C85" s="76"/>
      <c r="D85" s="76"/>
      <c r="E85" s="76"/>
      <c r="F85" s="76"/>
      <c r="G85" s="76"/>
      <c r="H85" s="76"/>
      <c r="I85" s="81">
        <f>I81+I83</f>
        <v>575</v>
      </c>
    </row>
    <row r="86" spans="1:9" ht="15.75" thickBot="1">
      <c r="A86" s="83" t="s">
        <v>36</v>
      </c>
      <c r="B86" s="163"/>
      <c r="C86" s="41"/>
      <c r="D86" s="41"/>
      <c r="E86" s="41"/>
      <c r="F86" s="41"/>
      <c r="G86" s="41"/>
      <c r="H86" s="41"/>
      <c r="I86" s="43"/>
    </row>
    <row r="87" spans="1:9" ht="15.75" thickBot="1">
      <c r="A87" s="83" t="s">
        <v>156</v>
      </c>
      <c r="B87" s="3"/>
      <c r="C87" s="14"/>
      <c r="D87" s="14"/>
      <c r="E87" s="14"/>
      <c r="F87" s="14"/>
      <c r="G87" s="14"/>
      <c r="H87" s="14"/>
      <c r="I87" s="186"/>
    </row>
    <row r="88" spans="1:9" ht="14.25">
      <c r="A88" s="292" t="s">
        <v>37</v>
      </c>
      <c r="B88" s="293"/>
      <c r="C88" s="293"/>
      <c r="D88" s="293"/>
      <c r="E88" s="293"/>
      <c r="F88" s="293"/>
      <c r="G88" s="293"/>
      <c r="H88" s="293"/>
      <c r="I88" s="294"/>
    </row>
    <row r="89" spans="1:9" ht="14.25">
      <c r="A89" s="119" t="s">
        <v>182</v>
      </c>
      <c r="B89" s="120"/>
      <c r="C89" s="120"/>
      <c r="D89" s="120"/>
      <c r="E89" s="120"/>
      <c r="F89" s="120"/>
      <c r="G89" s="120"/>
      <c r="H89" s="120"/>
      <c r="I89" s="121"/>
    </row>
    <row r="90" spans="1:9" ht="14.25">
      <c r="A90" s="122" t="s">
        <v>183</v>
      </c>
      <c r="B90" s="123"/>
      <c r="C90" s="123" t="s">
        <v>55</v>
      </c>
      <c r="D90" s="123"/>
      <c r="E90" s="123"/>
      <c r="F90" s="123"/>
      <c r="G90" s="123"/>
      <c r="H90" s="123"/>
      <c r="I90" s="124"/>
    </row>
    <row r="91" spans="1:9" ht="14.25">
      <c r="A91" s="122" t="s">
        <v>38</v>
      </c>
      <c r="B91" s="123"/>
      <c r="C91" s="123"/>
      <c r="D91" s="123"/>
      <c r="E91" s="123"/>
      <c r="F91" s="123"/>
      <c r="G91" s="123"/>
      <c r="H91" s="123"/>
      <c r="I91" s="124"/>
    </row>
    <row r="92" spans="1:9" ht="14.25">
      <c r="A92" s="122" t="s">
        <v>184</v>
      </c>
      <c r="B92" s="123"/>
      <c r="C92" s="123"/>
      <c r="D92" s="123"/>
      <c r="E92" s="123"/>
      <c r="F92" s="123"/>
      <c r="G92" s="123"/>
      <c r="H92" s="123"/>
      <c r="I92" s="124"/>
    </row>
    <row r="93" spans="1:9" ht="14.25">
      <c r="A93" s="46" t="s">
        <v>192</v>
      </c>
      <c r="B93" s="47"/>
      <c r="C93" s="47"/>
      <c r="D93" s="47"/>
      <c r="E93" s="47"/>
      <c r="F93" s="47"/>
      <c r="G93" s="47"/>
      <c r="H93" s="47"/>
      <c r="I93" s="48"/>
    </row>
    <row r="94" spans="1:9" ht="14.25">
      <c r="A94" s="122" t="s">
        <v>193</v>
      </c>
      <c r="B94" s="123"/>
      <c r="C94" s="123"/>
      <c r="D94" s="123"/>
      <c r="E94" s="123"/>
      <c r="F94" s="123"/>
      <c r="G94" s="123"/>
      <c r="H94" s="123"/>
      <c r="I94" s="124"/>
    </row>
    <row r="95" spans="1:9" ht="15.75" customHeight="1">
      <c r="A95" s="295" t="s">
        <v>225</v>
      </c>
      <c r="B95" s="296"/>
      <c r="C95" s="296"/>
      <c r="D95" s="296"/>
      <c r="E95" s="296"/>
      <c r="F95" s="296"/>
      <c r="G95" s="296"/>
      <c r="H95" s="296"/>
      <c r="I95" s="297"/>
    </row>
    <row r="96" spans="1:9" ht="27.75" customHeight="1">
      <c r="A96" s="298" t="s">
        <v>137</v>
      </c>
      <c r="B96" s="299"/>
      <c r="C96" s="299"/>
      <c r="D96" s="299"/>
      <c r="E96" s="299"/>
      <c r="F96" s="299"/>
      <c r="G96" s="299"/>
      <c r="H96" s="299"/>
      <c r="I96" s="300"/>
    </row>
    <row r="97" spans="1:9" ht="14.25">
      <c r="A97" s="125" t="s">
        <v>253</v>
      </c>
      <c r="B97" s="123"/>
      <c r="C97" s="123"/>
      <c r="D97" s="123"/>
      <c r="E97" s="123"/>
      <c r="F97" s="123"/>
      <c r="G97" s="123"/>
      <c r="H97" s="123"/>
      <c r="I97" s="124"/>
    </row>
    <row r="98" spans="1:9" ht="15" thickBot="1">
      <c r="A98" s="49" t="s">
        <v>96</v>
      </c>
      <c r="B98" s="50"/>
      <c r="C98" s="50"/>
      <c r="D98" s="50"/>
      <c r="E98" s="50"/>
      <c r="F98" s="50"/>
      <c r="G98" s="50"/>
      <c r="H98" s="50"/>
      <c r="I98" s="51"/>
    </row>
    <row r="99" spans="1:9" ht="21.7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35.25" customHeight="1">
      <c r="A100" s="301" t="s">
        <v>0</v>
      </c>
      <c r="B100" s="301"/>
      <c r="C100" s="301"/>
      <c r="D100" s="301"/>
      <c r="E100" s="301"/>
      <c r="F100" s="301"/>
      <c r="G100" s="301"/>
      <c r="H100" s="301"/>
      <c r="I100" s="301"/>
    </row>
    <row r="101" spans="1:9" ht="22.5">
      <c r="A101" s="302" t="str">
        <f>A5</f>
        <v>IN COMPOSIZIONE MONOCRATICA</v>
      </c>
      <c r="B101" s="302"/>
      <c r="C101" s="302"/>
      <c r="D101" s="302"/>
      <c r="E101" s="302"/>
      <c r="F101" s="302"/>
      <c r="G101" s="302"/>
      <c r="H101" s="302"/>
      <c r="I101" s="302"/>
    </row>
    <row r="102" spans="1:9" ht="24.75" customHeight="1">
      <c r="A102" s="312" t="s">
        <v>101</v>
      </c>
      <c r="B102" s="312"/>
      <c r="C102" s="312"/>
      <c r="D102" s="312"/>
      <c r="E102" s="312"/>
      <c r="F102" s="313"/>
      <c r="G102" s="313"/>
      <c r="H102" s="313"/>
      <c r="I102" s="313"/>
    </row>
    <row r="103" spans="1:9" ht="15.75" thickBot="1">
      <c r="A103" s="164"/>
      <c r="B103" s="164"/>
      <c r="C103" s="164"/>
      <c r="D103" s="164"/>
      <c r="E103" s="164"/>
      <c r="F103" s="164"/>
      <c r="G103" s="164"/>
      <c r="H103" s="164"/>
      <c r="I103" s="164"/>
    </row>
    <row r="104" spans="1:9" ht="37.5" customHeight="1">
      <c r="A104" s="314" t="s">
        <v>102</v>
      </c>
      <c r="B104" s="315"/>
      <c r="C104" s="315"/>
      <c r="D104" s="315"/>
      <c r="E104" s="315"/>
      <c r="F104" s="315"/>
      <c r="G104" s="315"/>
      <c r="H104" s="315"/>
      <c r="I104" s="316"/>
    </row>
    <row r="105" spans="1:9" ht="24.75" customHeight="1" thickBot="1">
      <c r="A105" s="317"/>
      <c r="B105" s="318"/>
      <c r="C105" s="318"/>
      <c r="D105" s="318"/>
      <c r="E105" s="318"/>
      <c r="F105" s="318"/>
      <c r="G105" s="318"/>
      <c r="H105" s="318"/>
      <c r="I105" s="319"/>
    </row>
    <row r="106" spans="1:9" ht="14.25">
      <c r="A106" s="98"/>
      <c r="B106" s="98"/>
      <c r="C106" s="98"/>
      <c r="D106" s="98"/>
      <c r="E106" s="13"/>
      <c r="F106" s="13"/>
      <c r="G106" s="98"/>
      <c r="H106" s="98"/>
      <c r="I106" s="98"/>
    </row>
    <row r="107" spans="1:9" ht="30" customHeight="1">
      <c r="A107" s="23" t="s">
        <v>100</v>
      </c>
      <c r="B107" s="165"/>
      <c r="C107" s="84">
        <f>A12</f>
        <v>0</v>
      </c>
      <c r="D107" s="23" t="s">
        <v>21</v>
      </c>
      <c r="E107" s="85"/>
      <c r="F107" s="84">
        <f>A15</f>
        <v>0</v>
      </c>
      <c r="G107" s="23" t="s">
        <v>64</v>
      </c>
      <c r="H107" s="86">
        <f>B13</f>
        <v>0</v>
      </c>
      <c r="I107" s="23" t="s">
        <v>66</v>
      </c>
    </row>
    <row r="108" spans="1:9" ht="18">
      <c r="A108" s="93"/>
      <c r="B108" s="93"/>
      <c r="C108" s="87"/>
      <c r="D108" s="87"/>
      <c r="E108" s="87"/>
      <c r="F108" s="87"/>
      <c r="G108" s="87"/>
      <c r="H108" s="87"/>
      <c r="I108" s="87"/>
    </row>
    <row r="109" spans="1:9" ht="18">
      <c r="A109" s="23" t="s">
        <v>114</v>
      </c>
      <c r="B109" s="137">
        <f>E12</f>
        <v>0</v>
      </c>
      <c r="C109" s="93"/>
      <c r="D109" s="23"/>
      <c r="G109" s="23" t="s">
        <v>113</v>
      </c>
      <c r="H109" s="23">
        <f>I12</f>
        <v>0</v>
      </c>
      <c r="I109" s="22"/>
    </row>
    <row r="110" spans="1:9" ht="18">
      <c r="A110" s="23"/>
      <c r="B110" s="24">
        <f>E13</f>
        <v>0</v>
      </c>
      <c r="C110" s="93"/>
      <c r="D110" s="23"/>
      <c r="G110" s="23" t="s">
        <v>113</v>
      </c>
      <c r="H110" s="23">
        <f>I13</f>
        <v>0</v>
      </c>
      <c r="I110" s="22"/>
    </row>
    <row r="111" spans="1:9" ht="18">
      <c r="A111" s="23"/>
      <c r="B111" s="24">
        <f>E14</f>
        <v>0</v>
      </c>
      <c r="C111" s="93"/>
      <c r="D111" s="23"/>
      <c r="G111" s="23" t="s">
        <v>113</v>
      </c>
      <c r="H111" s="23">
        <f>I14</f>
        <v>0</v>
      </c>
      <c r="I111" s="22"/>
    </row>
    <row r="112" spans="1:9" ht="18">
      <c r="A112" s="23"/>
      <c r="B112" s="24">
        <f>E15</f>
        <v>0</v>
      </c>
      <c r="C112" s="93"/>
      <c r="D112" s="23"/>
      <c r="G112" s="23" t="s">
        <v>113</v>
      </c>
      <c r="H112" s="23">
        <f>I15</f>
        <v>0</v>
      </c>
      <c r="I112" s="22"/>
    </row>
    <row r="114" spans="1:9" ht="18">
      <c r="A114" s="23" t="s">
        <v>115</v>
      </c>
      <c r="C114" s="149"/>
      <c r="D114" s="23"/>
      <c r="E114" s="93"/>
      <c r="F114" s="88" t="s">
        <v>73</v>
      </c>
      <c r="G114" s="149"/>
      <c r="H114" s="23"/>
      <c r="I114" s="23"/>
    </row>
    <row r="116" spans="1:9" ht="17.25">
      <c r="A116" s="320" t="s">
        <v>67</v>
      </c>
      <c r="B116" s="320"/>
      <c r="C116" s="320"/>
      <c r="D116" s="320"/>
      <c r="E116" s="320"/>
      <c r="F116" s="320"/>
      <c r="G116" s="320"/>
      <c r="H116" s="320"/>
      <c r="I116" s="320"/>
    </row>
    <row r="117" spans="1:9" ht="18">
      <c r="A117" s="166"/>
      <c r="B117" s="166"/>
      <c r="C117" s="166"/>
      <c r="D117" s="166"/>
      <c r="E117" s="166"/>
      <c r="F117" s="166"/>
      <c r="G117" s="166"/>
      <c r="H117" s="166"/>
      <c r="I117" s="166"/>
    </row>
    <row r="118" spans="1:9" ht="40.5" customHeight="1">
      <c r="A118" s="199">
        <v>1</v>
      </c>
      <c r="B118" s="321" t="s">
        <v>68</v>
      </c>
      <c r="C118" s="321"/>
      <c r="D118" s="321"/>
      <c r="E118" s="321"/>
      <c r="F118" s="321"/>
      <c r="G118" s="321"/>
      <c r="H118" s="321"/>
      <c r="I118" s="321"/>
    </row>
    <row r="119" spans="1:9" ht="17.25" customHeight="1">
      <c r="A119" s="167" t="s">
        <v>70</v>
      </c>
      <c r="B119" s="190"/>
      <c r="C119" s="190"/>
      <c r="D119" s="190"/>
      <c r="E119" s="190"/>
      <c r="F119" s="190"/>
      <c r="G119" s="190"/>
      <c r="H119" s="190"/>
      <c r="I119" s="190"/>
    </row>
    <row r="120" spans="1:9" ht="54" customHeight="1">
      <c r="A120" s="199"/>
      <c r="B120" s="321" t="s">
        <v>69</v>
      </c>
      <c r="C120" s="321"/>
      <c r="D120" s="321"/>
      <c r="E120" s="321"/>
      <c r="F120" s="321"/>
      <c r="G120" s="321"/>
      <c r="H120" s="321"/>
      <c r="I120" s="321"/>
    </row>
    <row r="121" spans="1:9" ht="18">
      <c r="A121" s="167" t="s">
        <v>70</v>
      </c>
      <c r="B121" s="168"/>
      <c r="C121" s="168"/>
      <c r="D121" s="168"/>
      <c r="E121" s="168"/>
      <c r="F121" s="168"/>
      <c r="G121" s="168"/>
      <c r="H121" s="168"/>
      <c r="I121" s="168"/>
    </row>
    <row r="122" spans="1:9" ht="72" customHeight="1">
      <c r="A122" s="199"/>
      <c r="B122" s="322" t="s">
        <v>175</v>
      </c>
      <c r="C122" s="322"/>
      <c r="D122" s="322"/>
      <c r="E122" s="322"/>
      <c r="F122" s="322"/>
      <c r="G122" s="322"/>
      <c r="H122" s="322"/>
      <c r="I122" s="322"/>
    </row>
    <row r="123" spans="1:9" ht="18.75" customHeight="1">
      <c r="A123" s="325" t="s">
        <v>171</v>
      </c>
      <c r="B123" s="325"/>
      <c r="C123" s="325"/>
      <c r="D123" s="325"/>
      <c r="E123" s="325"/>
      <c r="F123" s="325"/>
      <c r="G123" s="325"/>
      <c r="H123" s="325"/>
      <c r="I123" s="325"/>
    </row>
    <row r="124" spans="1:9" ht="14.25" customHeight="1">
      <c r="A124" s="169"/>
      <c r="B124" s="89"/>
      <c r="C124" s="89"/>
      <c r="D124" s="89"/>
      <c r="E124" s="89"/>
      <c r="F124" s="90"/>
      <c r="G124" s="89"/>
      <c r="H124" s="169"/>
      <c r="I124" s="169"/>
    </row>
    <row r="125" spans="1:9" ht="17.25">
      <c r="A125" s="323" t="s">
        <v>39</v>
      </c>
      <c r="B125" s="323"/>
      <c r="C125" s="323"/>
      <c r="D125" s="323"/>
      <c r="E125" s="323"/>
      <c r="F125" s="323"/>
      <c r="G125" s="323"/>
      <c r="H125" s="323"/>
      <c r="I125" s="323"/>
    </row>
    <row r="126" spans="1:9" ht="14.25" customHeight="1">
      <c r="A126" s="144"/>
      <c r="B126" s="144"/>
      <c r="C126" s="144"/>
      <c r="D126" s="144"/>
      <c r="E126" s="144"/>
      <c r="F126" s="144"/>
      <c r="G126" s="144"/>
      <c r="H126" s="144"/>
      <c r="I126" s="144"/>
    </row>
    <row r="127" spans="1:9" ht="45" customHeight="1">
      <c r="A127" s="324" t="s">
        <v>254</v>
      </c>
      <c r="B127" s="324"/>
      <c r="C127" s="324"/>
      <c r="D127" s="324"/>
      <c r="E127" s="324"/>
      <c r="F127" s="324"/>
      <c r="G127" s="324"/>
      <c r="H127" s="324"/>
      <c r="I127" s="324"/>
    </row>
    <row r="128" spans="1:9" ht="29.25" customHeight="1">
      <c r="A128" s="24" t="s">
        <v>93</v>
      </c>
      <c r="B128" s="23"/>
      <c r="C128" s="23"/>
      <c r="D128" s="23"/>
      <c r="E128" s="23"/>
      <c r="F128" s="23"/>
      <c r="G128" s="23"/>
      <c r="H128" s="23"/>
      <c r="I128" s="23"/>
    </row>
    <row r="129" spans="1:9" ht="14.25" customHeight="1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7.25">
      <c r="A130" s="323" t="s">
        <v>40</v>
      </c>
      <c r="B130" s="323"/>
      <c r="C130" s="323"/>
      <c r="D130" s="323"/>
      <c r="E130" s="323"/>
      <c r="F130" s="323"/>
      <c r="G130" s="323"/>
      <c r="H130" s="323"/>
      <c r="I130" s="323"/>
    </row>
    <row r="131" spans="1:9" ht="14.25" customHeight="1">
      <c r="A131" s="147"/>
      <c r="B131" s="147"/>
      <c r="C131" s="147"/>
      <c r="D131" s="147"/>
      <c r="E131" s="147"/>
      <c r="F131" s="147"/>
      <c r="G131" s="147"/>
      <c r="H131" s="147"/>
      <c r="I131" s="147"/>
    </row>
    <row r="132" spans="1:9" ht="18">
      <c r="A132" s="23" t="s">
        <v>120</v>
      </c>
      <c r="B132" s="23"/>
      <c r="C132" s="23"/>
      <c r="D132" s="23"/>
      <c r="E132" s="23"/>
      <c r="F132" s="23"/>
      <c r="G132" s="23"/>
      <c r="H132" s="23"/>
      <c r="I132" s="23"/>
    </row>
    <row r="133" spans="1:9" ht="18">
      <c r="A133" s="326">
        <f>I85</f>
        <v>575</v>
      </c>
      <c r="B133" s="326"/>
      <c r="C133" s="23" t="s">
        <v>41</v>
      </c>
      <c r="D133" s="126"/>
      <c r="F133" s="23"/>
      <c r="G133" s="23"/>
      <c r="H133" s="23"/>
      <c r="I133" s="23"/>
    </row>
    <row r="134" spans="1:9" ht="18">
      <c r="A134" s="23" t="s">
        <v>121</v>
      </c>
      <c r="B134" s="23"/>
      <c r="C134" s="326">
        <f>I87</f>
        <v>0</v>
      </c>
      <c r="D134" s="326"/>
      <c r="E134" s="23" t="s">
        <v>81</v>
      </c>
      <c r="F134" s="23"/>
      <c r="G134" s="23"/>
      <c r="H134" s="23"/>
      <c r="I134" s="23"/>
    </row>
    <row r="135" spans="1:9" ht="18">
      <c r="A135" s="23"/>
      <c r="B135" s="23"/>
      <c r="C135" s="91"/>
      <c r="D135" s="23"/>
      <c r="E135" s="23"/>
      <c r="F135" s="23"/>
      <c r="G135" s="23"/>
      <c r="H135" s="23"/>
      <c r="I135" s="23"/>
    </row>
    <row r="136" spans="1:9" ht="18">
      <c r="A136" s="23" t="s">
        <v>42</v>
      </c>
      <c r="B136" s="327"/>
      <c r="C136" s="327"/>
      <c r="D136" s="23"/>
      <c r="E136" s="23"/>
      <c r="F136" s="23"/>
      <c r="G136" s="23"/>
      <c r="H136" s="23"/>
      <c r="I136" s="23"/>
    </row>
    <row r="137" spans="1:9" ht="18">
      <c r="A137" s="23"/>
      <c r="B137" s="170"/>
      <c r="C137" s="170"/>
      <c r="D137" s="23"/>
      <c r="E137" s="23"/>
      <c r="F137" s="88" t="s">
        <v>122</v>
      </c>
      <c r="G137" s="24">
        <f>C114</f>
        <v>0</v>
      </c>
      <c r="H137" s="23"/>
      <c r="I137" s="23"/>
    </row>
    <row r="138" spans="1:9" ht="18">
      <c r="A138" s="23"/>
      <c r="B138" s="23"/>
      <c r="C138" s="23"/>
      <c r="D138" s="23"/>
      <c r="E138" s="93"/>
      <c r="F138" s="93"/>
      <c r="H138" s="23"/>
      <c r="I138" s="23"/>
    </row>
    <row r="139" spans="1:9" ht="32.25" customHeight="1">
      <c r="A139" s="25" t="s">
        <v>43</v>
      </c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1" t="s">
        <v>158</v>
      </c>
      <c r="B140" s="14" t="s">
        <v>157</v>
      </c>
      <c r="C140" s="22"/>
      <c r="D140" s="22"/>
      <c r="E140" s="22"/>
      <c r="F140" s="22"/>
      <c r="G140" s="22"/>
      <c r="H140" s="18"/>
      <c r="I140" s="18"/>
    </row>
    <row r="141" spans="1:9" ht="15">
      <c r="A141" s="181" t="s">
        <v>158</v>
      </c>
      <c r="B141" s="14" t="s">
        <v>159</v>
      </c>
      <c r="C141" s="22"/>
      <c r="D141" s="22"/>
      <c r="E141" s="22"/>
      <c r="F141" s="22"/>
      <c r="G141" s="22"/>
      <c r="H141" s="18"/>
      <c r="I141" s="18"/>
    </row>
    <row r="142" spans="1:9" ht="15">
      <c r="A142" s="181" t="s">
        <v>158</v>
      </c>
      <c r="B142" s="14" t="s">
        <v>160</v>
      </c>
      <c r="C142" s="22"/>
      <c r="D142" s="22"/>
      <c r="E142" s="22"/>
      <c r="F142" s="22"/>
      <c r="G142" s="22"/>
      <c r="H142" s="18"/>
      <c r="I142" s="18"/>
    </row>
    <row r="143" spans="1:9" ht="15">
      <c r="A143" s="181" t="s">
        <v>158</v>
      </c>
      <c r="B143" s="14" t="s">
        <v>161</v>
      </c>
      <c r="C143" s="22"/>
      <c r="D143" s="22"/>
      <c r="E143" s="22"/>
      <c r="F143" s="22"/>
      <c r="G143" s="22"/>
      <c r="H143" s="18"/>
      <c r="I143" s="18"/>
    </row>
    <row r="144" spans="1:9" ht="15">
      <c r="A144" s="181" t="s">
        <v>158</v>
      </c>
      <c r="B144" s="14" t="s">
        <v>162</v>
      </c>
      <c r="C144" s="22"/>
      <c r="D144" s="22"/>
      <c r="E144" s="22"/>
      <c r="F144" s="22"/>
      <c r="G144" s="22"/>
      <c r="H144" s="18"/>
      <c r="I144" s="18"/>
    </row>
    <row r="145" spans="1:9" ht="15">
      <c r="A145" s="181" t="s">
        <v>158</v>
      </c>
      <c r="B145" s="14" t="s">
        <v>163</v>
      </c>
      <c r="C145" s="22"/>
      <c r="D145" s="22"/>
      <c r="E145" s="22"/>
      <c r="F145" s="22"/>
      <c r="G145" s="22"/>
      <c r="H145" s="18"/>
      <c r="I145" s="18"/>
    </row>
    <row r="146" spans="1:9" ht="15">
      <c r="A146" s="181" t="s">
        <v>158</v>
      </c>
      <c r="B146" s="14" t="s">
        <v>164</v>
      </c>
      <c r="C146" s="22"/>
      <c r="D146" s="22"/>
      <c r="E146" s="22"/>
      <c r="F146" s="22"/>
      <c r="G146" s="22"/>
      <c r="H146" s="18"/>
      <c r="I146" s="18"/>
    </row>
    <row r="147" spans="1:9" ht="15">
      <c r="A147" s="181" t="s">
        <v>158</v>
      </c>
      <c r="B147" s="14" t="s">
        <v>165</v>
      </c>
      <c r="C147" s="22"/>
      <c r="D147" s="22"/>
      <c r="E147" s="22"/>
      <c r="F147" s="22"/>
      <c r="G147" s="22"/>
      <c r="H147" s="18"/>
      <c r="I147" s="18"/>
    </row>
    <row r="148" spans="1:9" ht="15">
      <c r="A148" s="181" t="s">
        <v>158</v>
      </c>
      <c r="B148" s="14" t="s">
        <v>166</v>
      </c>
      <c r="C148" s="22"/>
      <c r="D148" s="22"/>
      <c r="E148" s="22"/>
      <c r="F148" s="22"/>
      <c r="G148" s="22"/>
      <c r="H148" s="18"/>
      <c r="I148" s="18"/>
    </row>
    <row r="149" spans="1:9" ht="15">
      <c r="A149" s="181" t="s">
        <v>158</v>
      </c>
      <c r="B149" s="14" t="s">
        <v>167</v>
      </c>
      <c r="C149" s="22"/>
      <c r="D149" s="22"/>
      <c r="E149" s="22"/>
      <c r="F149" s="22"/>
      <c r="G149" s="22"/>
      <c r="H149" s="18"/>
      <c r="I149" s="18"/>
    </row>
    <row r="150" spans="1:9" ht="15">
      <c r="A150" s="14"/>
      <c r="B150" s="22"/>
      <c r="C150" s="22"/>
      <c r="D150" s="22"/>
      <c r="E150" s="22"/>
      <c r="F150" s="22"/>
      <c r="G150" s="22"/>
      <c r="H150" s="18"/>
      <c r="I150" s="18"/>
    </row>
    <row r="151" spans="1:9" ht="14.25">
      <c r="A151" s="13"/>
      <c r="B151" s="18"/>
      <c r="C151" s="18"/>
      <c r="D151" s="18"/>
      <c r="E151" s="18"/>
      <c r="F151" s="18"/>
      <c r="G151" s="18"/>
      <c r="H151" s="18"/>
      <c r="I151" s="18"/>
    </row>
    <row r="152" spans="1:9" ht="18">
      <c r="A152" s="92" t="s">
        <v>44</v>
      </c>
      <c r="B152" s="23"/>
      <c r="C152" s="23"/>
      <c r="D152" s="23"/>
      <c r="E152" s="23"/>
      <c r="F152" s="23"/>
      <c r="G152" s="23"/>
      <c r="H152" s="23"/>
      <c r="I152" s="23"/>
    </row>
    <row r="153" spans="1:12" ht="18">
      <c r="A153" s="93" t="s">
        <v>45</v>
      </c>
      <c r="B153" s="94">
        <f>C114</f>
        <v>0</v>
      </c>
      <c r="C153" s="93"/>
      <c r="D153" s="93"/>
      <c r="E153" s="93"/>
      <c r="F153" s="23"/>
      <c r="G153" s="23" t="s">
        <v>46</v>
      </c>
      <c r="H153" s="182"/>
      <c r="I153" s="94"/>
      <c r="J153" s="150"/>
      <c r="K153" s="150"/>
      <c r="L153" s="150"/>
    </row>
    <row r="154" spans="1:9" ht="18">
      <c r="A154" s="23"/>
      <c r="B154" s="23"/>
      <c r="C154" s="23"/>
      <c r="D154" s="23"/>
      <c r="E154" s="23"/>
      <c r="F154" s="23"/>
      <c r="G154" s="23"/>
      <c r="H154" s="205"/>
      <c r="I154" s="205"/>
    </row>
    <row r="155" spans="1:9" ht="18">
      <c r="A155" s="23" t="s">
        <v>47</v>
      </c>
      <c r="B155" s="182"/>
      <c r="C155" s="150"/>
      <c r="D155" s="150"/>
      <c r="E155" s="150"/>
      <c r="F155" s="150"/>
      <c r="G155" s="23" t="s">
        <v>174</v>
      </c>
      <c r="H155" s="182"/>
      <c r="I155" s="94"/>
    </row>
    <row r="156" spans="1:9" ht="18">
      <c r="A156" s="23"/>
      <c r="B156" s="206"/>
      <c r="C156" s="206"/>
      <c r="D156" s="206"/>
      <c r="E156" s="206"/>
      <c r="F156" s="206"/>
      <c r="I156" s="205"/>
    </row>
    <row r="157" spans="1:9" ht="18">
      <c r="A157" s="23" t="s">
        <v>176</v>
      </c>
      <c r="B157" s="182"/>
      <c r="C157" s="150"/>
      <c r="D157" s="150"/>
      <c r="E157" s="150"/>
      <c r="F157" s="150"/>
      <c r="G157" s="23" t="s">
        <v>103</v>
      </c>
      <c r="H157" s="182"/>
      <c r="I157" s="94"/>
    </row>
    <row r="158" spans="1:9" ht="18">
      <c r="A158" s="93"/>
      <c r="B158" s="206"/>
      <c r="C158" s="206"/>
      <c r="D158" s="206"/>
      <c r="E158" s="206"/>
      <c r="F158" s="206"/>
      <c r="G158" s="23"/>
      <c r="H158" s="23"/>
      <c r="I158" s="23"/>
    </row>
    <row r="159" spans="1:9" ht="18">
      <c r="A159" s="23" t="s">
        <v>173</v>
      </c>
      <c r="B159" s="182"/>
      <c r="C159" s="94"/>
      <c r="D159" s="94"/>
      <c r="E159" s="94"/>
      <c r="F159" s="94"/>
      <c r="G159" s="23" t="s">
        <v>48</v>
      </c>
      <c r="H159" s="182"/>
      <c r="I159" s="23"/>
    </row>
    <row r="160" spans="1:9" ht="14.2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4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">
      <c r="A162" s="102" t="s">
        <v>49</v>
      </c>
      <c r="B162" s="102">
        <f>A12</f>
        <v>0</v>
      </c>
      <c r="C162" s="103" t="s">
        <v>21</v>
      </c>
      <c r="D162" s="93"/>
      <c r="E162" s="93"/>
      <c r="F162" s="171"/>
      <c r="G162" s="102" t="s">
        <v>49</v>
      </c>
      <c r="H162" s="102">
        <f>A15</f>
        <v>0</v>
      </c>
      <c r="I162" s="103" t="s">
        <v>50</v>
      </c>
    </row>
    <row r="163" spans="1:9" ht="18">
      <c r="A163" s="93"/>
      <c r="B163" s="93"/>
      <c r="C163" s="93"/>
      <c r="D163" s="93"/>
      <c r="E163" s="93"/>
      <c r="F163" s="171"/>
      <c r="G163" s="102" t="s">
        <v>49</v>
      </c>
      <c r="H163" s="102">
        <f>H107</f>
        <v>0</v>
      </c>
      <c r="I163" s="104" t="s">
        <v>71</v>
      </c>
    </row>
    <row r="164" spans="1:9" ht="18">
      <c r="A164" s="93"/>
      <c r="B164" s="93"/>
      <c r="C164" s="93"/>
      <c r="D164" s="93"/>
      <c r="E164" s="93"/>
      <c r="F164" s="93"/>
      <c r="G164" s="93"/>
      <c r="H164" s="93"/>
      <c r="I164" s="93"/>
    </row>
    <row r="165" spans="1:9" ht="20.25">
      <c r="A165" s="328" t="s">
        <v>0</v>
      </c>
      <c r="B165" s="328"/>
      <c r="C165" s="328"/>
      <c r="D165" s="328"/>
      <c r="E165" s="328"/>
      <c r="F165" s="328"/>
      <c r="G165" s="328"/>
      <c r="H165" s="328"/>
      <c r="I165" s="328"/>
    </row>
    <row r="166" spans="1:9" ht="20.25">
      <c r="A166" s="328" t="str">
        <f>A101</f>
        <v>IN COMPOSIZIONE MONOCRATICA</v>
      </c>
      <c r="B166" s="328"/>
      <c r="C166" s="328"/>
      <c r="D166" s="328"/>
      <c r="E166" s="328"/>
      <c r="F166" s="328"/>
      <c r="G166" s="328"/>
      <c r="H166" s="328"/>
      <c r="I166" s="328"/>
    </row>
    <row r="167" spans="1:9" ht="20.25">
      <c r="A167" s="217"/>
      <c r="B167" s="217"/>
      <c r="C167" s="217"/>
      <c r="D167" s="217"/>
      <c r="E167" s="217"/>
      <c r="F167" s="217"/>
      <c r="G167" s="217"/>
      <c r="H167" s="217"/>
      <c r="I167" s="217"/>
    </row>
    <row r="168" spans="1:9" ht="27.75" customHeight="1">
      <c r="A168" s="328" t="s">
        <v>51</v>
      </c>
      <c r="B168" s="328"/>
      <c r="C168" s="328"/>
      <c r="D168" s="328"/>
      <c r="E168" s="328"/>
      <c r="F168" s="328"/>
      <c r="G168" s="328"/>
      <c r="H168" s="328"/>
      <c r="I168" s="328"/>
    </row>
    <row r="169" spans="1:9" ht="27.75" customHeight="1">
      <c r="A169" s="217"/>
      <c r="B169" s="217"/>
      <c r="C169" s="217"/>
      <c r="D169" s="217"/>
      <c r="E169" s="217"/>
      <c r="F169" s="217"/>
      <c r="G169" s="217"/>
      <c r="H169" s="217"/>
      <c r="I169" s="217"/>
    </row>
    <row r="170" spans="1:9" ht="14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8">
      <c r="A171" s="93" t="s">
        <v>72</v>
      </c>
      <c r="B171" s="105">
        <f>F102</f>
        <v>0</v>
      </c>
      <c r="C171" s="93"/>
      <c r="D171" s="93"/>
      <c r="E171" s="93"/>
      <c r="F171" s="93"/>
      <c r="G171" s="93"/>
      <c r="H171" s="93"/>
      <c r="I171" s="93"/>
    </row>
    <row r="172" spans="1:9" ht="18">
      <c r="A172" s="93" t="s">
        <v>116</v>
      </c>
      <c r="B172" s="93"/>
      <c r="C172" s="93"/>
      <c r="D172" s="93"/>
      <c r="E172" s="93"/>
      <c r="F172" s="93"/>
      <c r="H172" s="117">
        <f>C114</f>
        <v>0</v>
      </c>
      <c r="I172" s="93"/>
    </row>
    <row r="173" spans="1:9" ht="18">
      <c r="A173" s="93"/>
      <c r="B173" s="93"/>
      <c r="C173" s="93"/>
      <c r="D173" s="93"/>
      <c r="E173" s="93"/>
      <c r="F173" s="93"/>
      <c r="G173" s="93"/>
      <c r="H173" s="93"/>
      <c r="I173" s="93"/>
    </row>
    <row r="174" spans="1:8" ht="18">
      <c r="A174" s="93" t="s">
        <v>108</v>
      </c>
      <c r="B174" s="93"/>
      <c r="C174" s="106">
        <f>E12</f>
        <v>0</v>
      </c>
      <c r="D174" s="107"/>
      <c r="E174" s="107"/>
      <c r="F174" s="152"/>
      <c r="G174" s="24">
        <f>G48</f>
        <v>0</v>
      </c>
      <c r="H174" s="23" t="s">
        <v>3</v>
      </c>
    </row>
    <row r="175" spans="1:8" ht="18">
      <c r="A175" s="93"/>
      <c r="B175" s="93"/>
      <c r="C175" s="218"/>
      <c r="D175" s="93"/>
      <c r="E175" s="93"/>
      <c r="F175" s="3"/>
      <c r="G175" s="24"/>
      <c r="H175" s="23"/>
    </row>
    <row r="176" spans="1:9" ht="24.75" customHeight="1">
      <c r="A176" s="320" t="s">
        <v>76</v>
      </c>
      <c r="B176" s="320"/>
      <c r="C176" s="320"/>
      <c r="D176" s="320"/>
      <c r="E176" s="320"/>
      <c r="F176" s="320"/>
      <c r="G176" s="320"/>
      <c r="H176" s="320"/>
      <c r="I176" s="320"/>
    </row>
    <row r="177" spans="1:9" ht="18" customHeight="1">
      <c r="A177" s="329" t="s">
        <v>75</v>
      </c>
      <c r="B177" s="329"/>
      <c r="C177" s="172"/>
      <c r="D177" s="172"/>
      <c r="E177" s="172"/>
      <c r="F177" s="172"/>
      <c r="G177" s="172"/>
      <c r="H177" s="172"/>
      <c r="I177" s="172"/>
    </row>
    <row r="178" spans="1:9" ht="78" customHeight="1">
      <c r="A178" s="330" t="str">
        <f>IF(A118=1,B118,IF(A120=1,B120,IF(A122=1,B122)))</f>
        <v>difensore di imputato/indagato ammesso al Patrocinio a spese dello Stato con provvedimento emesso da questo Ufficio in data ______________ (ipotesi ex art. 82 D.P.R. 115/2002)</v>
      </c>
      <c r="B178" s="330"/>
      <c r="C178" s="330"/>
      <c r="D178" s="330"/>
      <c r="E178" s="330"/>
      <c r="F178" s="330"/>
      <c r="G178" s="330"/>
      <c r="H178" s="330"/>
      <c r="I178" s="330"/>
    </row>
    <row r="179" spans="1:9" ht="24.75" customHeight="1">
      <c r="A179" s="320" t="s">
        <v>74</v>
      </c>
      <c r="B179" s="320"/>
      <c r="C179" s="320"/>
      <c r="D179" s="320"/>
      <c r="E179" s="320"/>
      <c r="F179" s="320"/>
      <c r="G179" s="320"/>
      <c r="H179" s="320"/>
      <c r="I179" s="320"/>
    </row>
    <row r="180" spans="1:9" ht="66" customHeight="1">
      <c r="A180" s="331" t="s">
        <v>77</v>
      </c>
      <c r="B180" s="331"/>
      <c r="C180" s="331"/>
      <c r="D180" s="331"/>
      <c r="E180" s="331"/>
      <c r="F180" s="331"/>
      <c r="G180" s="331"/>
      <c r="H180" s="331"/>
      <c r="I180" s="331"/>
    </row>
    <row r="181" spans="1:9" ht="68.25" customHeight="1">
      <c r="A181" s="332" t="s">
        <v>255</v>
      </c>
      <c r="B181" s="332"/>
      <c r="C181" s="332"/>
      <c r="D181" s="332"/>
      <c r="E181" s="332"/>
      <c r="F181" s="332"/>
      <c r="G181" s="332"/>
      <c r="H181" s="332"/>
      <c r="I181" s="332"/>
    </row>
    <row r="182" spans="1:9" ht="36" customHeight="1">
      <c r="A182" s="331" t="s">
        <v>79</v>
      </c>
      <c r="B182" s="331"/>
      <c r="C182" s="331"/>
      <c r="D182" s="331"/>
      <c r="E182" s="331"/>
      <c r="F182" s="331"/>
      <c r="G182" s="331"/>
      <c r="H182" s="331"/>
      <c r="I182" s="331"/>
    </row>
    <row r="183" spans="1:9" ht="20.25" customHeight="1">
      <c r="A183" s="331" t="s">
        <v>78</v>
      </c>
      <c r="B183" s="331"/>
      <c r="C183" s="331"/>
      <c r="D183" s="331"/>
      <c r="E183" s="331"/>
      <c r="F183" s="331"/>
      <c r="G183" s="331"/>
      <c r="H183" s="331"/>
      <c r="I183" s="331"/>
    </row>
    <row r="184" spans="1:9" ht="22.5" customHeight="1">
      <c r="A184" s="320" t="s">
        <v>80</v>
      </c>
      <c r="B184" s="320"/>
      <c r="C184" s="320"/>
      <c r="D184" s="320"/>
      <c r="E184" s="320"/>
      <c r="F184" s="320"/>
      <c r="G184" s="320"/>
      <c r="H184" s="320"/>
      <c r="I184" s="320"/>
    </row>
    <row r="185" spans="1:10" ht="25.5" customHeight="1">
      <c r="A185" s="93" t="s">
        <v>117</v>
      </c>
      <c r="B185" s="165"/>
      <c r="D185" s="93">
        <f>C114</f>
        <v>0</v>
      </c>
      <c r="E185" s="93"/>
      <c r="F185" s="93"/>
      <c r="G185" s="336" t="s">
        <v>168</v>
      </c>
      <c r="H185" s="336"/>
      <c r="I185" s="185">
        <f>I85</f>
        <v>575</v>
      </c>
      <c r="J185" s="183"/>
    </row>
    <row r="186" spans="1:9" ht="18">
      <c r="A186" s="127" t="s">
        <v>123</v>
      </c>
      <c r="B186" s="93"/>
      <c r="C186" s="93"/>
      <c r="D186" s="93"/>
      <c r="E186" s="93"/>
      <c r="F186" s="93"/>
      <c r="G186" s="184"/>
      <c r="I186" s="93"/>
    </row>
    <row r="187" spans="1:9" ht="18">
      <c r="A187" s="93" t="s">
        <v>169</v>
      </c>
      <c r="B187" s="93"/>
      <c r="C187" s="337">
        <f>I87</f>
        <v>0</v>
      </c>
      <c r="D187" s="337"/>
      <c r="E187" s="127" t="s">
        <v>124</v>
      </c>
      <c r="F187" s="93"/>
      <c r="G187" s="184"/>
      <c r="I187" s="93"/>
    </row>
    <row r="188" spans="1:9" ht="18">
      <c r="A188" s="93"/>
      <c r="B188" s="93"/>
      <c r="C188" s="93"/>
      <c r="D188" s="93"/>
      <c r="E188" s="165"/>
      <c r="F188" s="93"/>
      <c r="G188" s="93"/>
      <c r="H188" s="93"/>
      <c r="I188" s="93"/>
    </row>
    <row r="189" spans="1:9" ht="21" customHeight="1">
      <c r="A189" s="344" t="s">
        <v>109</v>
      </c>
      <c r="B189" s="344"/>
      <c r="C189" s="344"/>
      <c r="D189" s="344"/>
      <c r="E189" s="344"/>
      <c r="F189" s="344"/>
      <c r="G189" s="344"/>
      <c r="H189" s="344"/>
      <c r="I189" s="344"/>
    </row>
    <row r="190" spans="1:9" ht="42" customHeight="1">
      <c r="A190" s="344" t="s">
        <v>82</v>
      </c>
      <c r="B190" s="344"/>
      <c r="C190" s="344"/>
      <c r="D190" s="344"/>
      <c r="E190" s="344"/>
      <c r="F190" s="344"/>
      <c r="G190" s="344"/>
      <c r="H190" s="344"/>
      <c r="I190" s="344"/>
    </row>
    <row r="191" spans="1:9" ht="39.75" customHeight="1">
      <c r="A191" s="344" t="s">
        <v>83</v>
      </c>
      <c r="B191" s="344"/>
      <c r="C191" s="344"/>
      <c r="D191" s="344"/>
      <c r="E191" s="344"/>
      <c r="F191" s="344"/>
      <c r="G191" s="344"/>
      <c r="H191" s="344"/>
      <c r="I191" s="344"/>
    </row>
    <row r="192" spans="1:9" ht="24.75" customHeight="1">
      <c r="A192" s="93" t="s">
        <v>52</v>
      </c>
      <c r="B192" s="93"/>
      <c r="C192" s="93"/>
      <c r="D192" s="93"/>
      <c r="E192" s="93"/>
      <c r="F192" s="93"/>
      <c r="G192" s="93"/>
      <c r="H192" s="93"/>
      <c r="I192" s="93"/>
    </row>
    <row r="193" spans="1:9" ht="18">
      <c r="A193" s="93"/>
      <c r="B193" s="93"/>
      <c r="C193" s="93"/>
      <c r="D193" s="93"/>
      <c r="E193" s="93"/>
      <c r="F193" s="165"/>
      <c r="G193" s="165"/>
      <c r="H193" s="93" t="s">
        <v>53</v>
      </c>
      <c r="I193" s="93"/>
    </row>
    <row r="194" spans="1:9" ht="17.25" customHeight="1">
      <c r="A194" s="165"/>
      <c r="B194" s="165"/>
      <c r="C194" s="165"/>
      <c r="D194" s="165"/>
      <c r="E194" s="93"/>
      <c r="F194" s="165"/>
      <c r="G194" s="93"/>
      <c r="H194" s="93"/>
      <c r="I194" s="93"/>
    </row>
    <row r="195" spans="1:9" ht="18">
      <c r="A195" s="93" t="s">
        <v>106</v>
      </c>
      <c r="B195" s="93"/>
      <c r="C195" s="93"/>
      <c r="D195" s="93"/>
      <c r="E195" s="93"/>
      <c r="F195" s="93"/>
      <c r="G195" s="93"/>
      <c r="H195" s="93"/>
      <c r="I195" s="93"/>
    </row>
    <row r="196" spans="1:9" ht="18">
      <c r="A196" s="93" t="s">
        <v>70</v>
      </c>
      <c r="B196" s="93"/>
      <c r="C196" s="93"/>
      <c r="D196" s="93"/>
      <c r="E196" s="93"/>
      <c r="F196" s="93"/>
      <c r="G196" s="93"/>
      <c r="H196" s="93"/>
      <c r="I196" s="93"/>
    </row>
    <row r="197" spans="1:9" ht="18">
      <c r="A197" s="93" t="s">
        <v>84</v>
      </c>
      <c r="B197" s="93"/>
      <c r="C197" s="93"/>
      <c r="D197" s="93"/>
      <c r="E197" s="93"/>
      <c r="F197" s="93"/>
      <c r="G197" s="93"/>
      <c r="H197" s="93"/>
      <c r="I197" s="93"/>
    </row>
    <row r="198" spans="1:9" ht="18">
      <c r="A198" s="108"/>
      <c r="B198" s="108"/>
      <c r="C198" s="108"/>
      <c r="D198" s="108"/>
      <c r="E198" s="108"/>
      <c r="F198" s="108"/>
      <c r="G198" s="165"/>
      <c r="H198" s="104" t="s">
        <v>54</v>
      </c>
      <c r="I198" s="108"/>
    </row>
    <row r="199" spans="1:9" ht="44.25" customHeight="1">
      <c r="A199" s="10"/>
      <c r="B199" s="9"/>
      <c r="C199" s="9"/>
      <c r="D199" s="9"/>
      <c r="E199" s="9"/>
      <c r="F199" s="9"/>
      <c r="G199" s="17"/>
      <c r="H199" s="17"/>
      <c r="I199" s="9"/>
    </row>
    <row r="200" spans="1:9" ht="23.25" customHeight="1">
      <c r="A200" s="333" t="s">
        <v>85</v>
      </c>
      <c r="B200" s="334"/>
      <c r="C200" s="334"/>
      <c r="D200" s="334"/>
      <c r="E200" s="334"/>
      <c r="F200" s="334"/>
      <c r="G200" s="334"/>
      <c r="H200" s="334"/>
      <c r="I200" s="335"/>
    </row>
    <row r="201" spans="1:9" ht="18">
      <c r="A201" s="109" t="s">
        <v>86</v>
      </c>
      <c r="B201" s="93"/>
      <c r="C201" s="93"/>
      <c r="D201" s="93"/>
      <c r="E201" s="93"/>
      <c r="F201" s="93"/>
      <c r="G201" s="93"/>
      <c r="H201" s="93"/>
      <c r="I201" s="110"/>
    </row>
    <row r="202" spans="1:9" ht="19.5" customHeight="1">
      <c r="A202" s="173" t="s">
        <v>104</v>
      </c>
      <c r="B202" s="93"/>
      <c r="C202" s="93"/>
      <c r="D202" s="93"/>
      <c r="E202" s="93"/>
      <c r="F202" s="93"/>
      <c r="G202" s="93"/>
      <c r="H202" s="93"/>
      <c r="I202" s="110"/>
    </row>
    <row r="203" spans="1:9" ht="23.25" customHeight="1">
      <c r="A203" s="173" t="s">
        <v>105</v>
      </c>
      <c r="B203" s="93"/>
      <c r="C203" s="93"/>
      <c r="D203" s="93"/>
      <c r="E203" s="93"/>
      <c r="F203" s="93"/>
      <c r="G203" s="93"/>
      <c r="H203" s="93"/>
      <c r="I203" s="110"/>
    </row>
    <row r="204" spans="1:9" ht="18">
      <c r="A204" s="338" t="s">
        <v>87</v>
      </c>
      <c r="B204" s="339"/>
      <c r="C204" s="339"/>
      <c r="D204" s="339"/>
      <c r="E204" s="339"/>
      <c r="F204" s="339"/>
      <c r="G204" s="339"/>
      <c r="H204" s="339"/>
      <c r="I204" s="340"/>
    </row>
    <row r="205" spans="1:9" ht="17.25">
      <c r="A205" s="341" t="s">
        <v>39</v>
      </c>
      <c r="B205" s="320"/>
      <c r="C205" s="320"/>
      <c r="D205" s="320"/>
      <c r="E205" s="320"/>
      <c r="F205" s="320"/>
      <c r="G205" s="320"/>
      <c r="H205" s="320"/>
      <c r="I205" s="342"/>
    </row>
    <row r="206" spans="1:9" ht="18">
      <c r="A206" s="109" t="s">
        <v>92</v>
      </c>
      <c r="B206" s="93"/>
      <c r="C206" s="93"/>
      <c r="D206" s="93"/>
      <c r="E206" s="93"/>
      <c r="F206" s="93"/>
      <c r="G206" s="93"/>
      <c r="H206" s="93"/>
      <c r="I206" s="110"/>
    </row>
    <row r="207" spans="1:9" ht="18">
      <c r="A207" s="109"/>
      <c r="B207" s="93"/>
      <c r="C207" s="93"/>
      <c r="D207" s="93"/>
      <c r="E207" s="93"/>
      <c r="F207" s="93"/>
      <c r="G207" s="93"/>
      <c r="H207" s="93"/>
      <c r="I207" s="110"/>
    </row>
    <row r="208" spans="1:9" ht="18">
      <c r="A208" s="109" t="s">
        <v>88</v>
      </c>
      <c r="B208" s="93"/>
      <c r="C208" s="93"/>
      <c r="D208" s="93"/>
      <c r="E208" s="93"/>
      <c r="F208" s="93"/>
      <c r="G208" s="93"/>
      <c r="H208" s="93"/>
      <c r="I208" s="110"/>
    </row>
    <row r="209" spans="1:9" ht="18">
      <c r="A209" s="174"/>
      <c r="B209" s="107"/>
      <c r="C209" s="107"/>
      <c r="D209" s="107"/>
      <c r="E209" s="107"/>
      <c r="F209" s="107"/>
      <c r="G209" s="107"/>
      <c r="H209" s="107" t="s">
        <v>89</v>
      </c>
      <c r="I209" s="175"/>
    </row>
    <row r="210" spans="1:9" ht="63" customHeight="1">
      <c r="A210" s="171"/>
      <c r="B210" s="171"/>
      <c r="C210" s="171"/>
      <c r="D210" s="171"/>
      <c r="E210" s="171"/>
      <c r="F210" s="171"/>
      <c r="G210" s="171"/>
      <c r="H210" s="171"/>
      <c r="I210" s="171"/>
    </row>
    <row r="211" spans="1:9" ht="17.25">
      <c r="A211" s="343" t="s">
        <v>90</v>
      </c>
      <c r="B211" s="343"/>
      <c r="C211" s="343"/>
      <c r="D211" s="343"/>
      <c r="E211" s="343"/>
      <c r="F211" s="343"/>
      <c r="G211" s="343"/>
      <c r="H211" s="343"/>
      <c r="I211" s="343"/>
    </row>
    <row r="212" spans="1:9" ht="18">
      <c r="A212" s="176"/>
      <c r="B212" s="177"/>
      <c r="C212" s="177"/>
      <c r="D212" s="177"/>
      <c r="E212" s="177"/>
      <c r="F212" s="177"/>
      <c r="G212" s="177"/>
      <c r="H212" s="177"/>
      <c r="I212" s="178"/>
    </row>
    <row r="213" spans="1:9" ht="18">
      <c r="A213" s="179" t="s">
        <v>91</v>
      </c>
      <c r="B213" s="93"/>
      <c r="C213" s="93"/>
      <c r="D213" s="93"/>
      <c r="E213" s="93"/>
      <c r="F213" s="93"/>
      <c r="G213" s="93"/>
      <c r="H213" s="93"/>
      <c r="I213" s="110"/>
    </row>
    <row r="214" spans="1:9" ht="18">
      <c r="A214" s="109"/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09" t="s">
        <v>88</v>
      </c>
      <c r="B215" s="93"/>
      <c r="C215" s="93"/>
      <c r="D215" s="93"/>
      <c r="E215" s="93"/>
      <c r="F215" s="93"/>
      <c r="G215" s="93"/>
      <c r="H215" s="93"/>
      <c r="I215" s="110"/>
    </row>
    <row r="216" spans="1:9" ht="18">
      <c r="A216" s="174"/>
      <c r="B216" s="107"/>
      <c r="C216" s="107"/>
      <c r="D216" s="107"/>
      <c r="E216" s="107"/>
      <c r="F216" s="107"/>
      <c r="G216" s="107"/>
      <c r="H216" s="107" t="s">
        <v>89</v>
      </c>
      <c r="I216" s="175"/>
    </row>
    <row r="217" spans="1:9" ht="18">
      <c r="A217" s="171"/>
      <c r="B217" s="171"/>
      <c r="C217" s="171"/>
      <c r="D217" s="171"/>
      <c r="E217" s="171"/>
      <c r="F217" s="171"/>
      <c r="G217" s="171"/>
      <c r="H217" s="171"/>
      <c r="I217" s="171"/>
    </row>
    <row r="218" spans="1:9" ht="14.25">
      <c r="A218" s="155"/>
      <c r="B218" s="155"/>
      <c r="C218" s="155"/>
      <c r="D218" s="155"/>
      <c r="E218" s="155"/>
      <c r="F218" s="155"/>
      <c r="G218" s="155"/>
      <c r="H218" s="155"/>
      <c r="I218" s="155"/>
    </row>
  </sheetData>
  <sheetProtection password="B1E4" sheet="1" formatCells="0" selectLockedCells="1"/>
  <mergeCells count="69">
    <mergeCell ref="A204:I204"/>
    <mergeCell ref="A205:I205"/>
    <mergeCell ref="A211:I211"/>
    <mergeCell ref="A182:I182"/>
    <mergeCell ref="A183:I183"/>
    <mergeCell ref="A184:I184"/>
    <mergeCell ref="A189:I189"/>
    <mergeCell ref="A190:I190"/>
    <mergeCell ref="A191:I191"/>
    <mergeCell ref="A177:B177"/>
    <mergeCell ref="A178:I178"/>
    <mergeCell ref="A179:I179"/>
    <mergeCell ref="A180:I180"/>
    <mergeCell ref="A181:I181"/>
    <mergeCell ref="A200:I200"/>
    <mergeCell ref="G185:H185"/>
    <mergeCell ref="C187:D187"/>
    <mergeCell ref="C134:D134"/>
    <mergeCell ref="B136:C136"/>
    <mergeCell ref="A165:I165"/>
    <mergeCell ref="A166:I166"/>
    <mergeCell ref="A168:I168"/>
    <mergeCell ref="A176:I176"/>
    <mergeCell ref="B122:I122"/>
    <mergeCell ref="A125:I125"/>
    <mergeCell ref="A127:I127"/>
    <mergeCell ref="A130:I130"/>
    <mergeCell ref="A123:I123"/>
    <mergeCell ref="A133:B133"/>
    <mergeCell ref="A102:E102"/>
    <mergeCell ref="F102:I102"/>
    <mergeCell ref="A104:I105"/>
    <mergeCell ref="A116:I116"/>
    <mergeCell ref="B118:I118"/>
    <mergeCell ref="B120:I120"/>
    <mergeCell ref="A88:I88"/>
    <mergeCell ref="A95:I95"/>
    <mergeCell ref="A96:I96"/>
    <mergeCell ref="A100:I100"/>
    <mergeCell ref="A101:I101"/>
    <mergeCell ref="A43:I43"/>
    <mergeCell ref="A44:I44"/>
    <mergeCell ref="A45:I45"/>
    <mergeCell ref="A40:I40"/>
    <mergeCell ref="A52:F52"/>
    <mergeCell ref="A53:F53"/>
    <mergeCell ref="A49:I49"/>
    <mergeCell ref="B34:E34"/>
    <mergeCell ref="H34:I34"/>
    <mergeCell ref="B35:E35"/>
    <mergeCell ref="A36:I36"/>
    <mergeCell ref="B38:E38"/>
    <mergeCell ref="A42:I42"/>
    <mergeCell ref="B19:E19"/>
    <mergeCell ref="C23:E23"/>
    <mergeCell ref="H23:I23"/>
    <mergeCell ref="C24:E24"/>
    <mergeCell ref="B29:E29"/>
    <mergeCell ref="H29:I29"/>
    <mergeCell ref="H38:I38"/>
    <mergeCell ref="A10:B10"/>
    <mergeCell ref="B12:C12"/>
    <mergeCell ref="B13:C13"/>
    <mergeCell ref="A1:I1"/>
    <mergeCell ref="A2:I2"/>
    <mergeCell ref="A4:I4"/>
    <mergeCell ref="A5:I5"/>
    <mergeCell ref="A7:I7"/>
    <mergeCell ref="A8:I8"/>
  </mergeCells>
  <conditionalFormatting sqref="A15 A13">
    <cfRule type="iconSet" priority="3" dxfId="11">
      <iconSet iconSet="3ArrowsGray">
        <cfvo type="percent" val="0"/>
        <cfvo type="percent" val="33"/>
        <cfvo type="percent" val="67"/>
      </iconSet>
    </cfRule>
  </conditionalFormatting>
  <conditionalFormatting sqref="B153">
    <cfRule type="cellIs" priority="2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41 F39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8" max="8" man="1"/>
    <brk id="160" max="8" man="1"/>
  </rowBreaks>
  <drawing r:id="rId3"/>
  <legacyDrawing r:id="rId2"/>
  <oleObjects>
    <oleObject progId="Word.Picture.8" shapeId="206389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zoomScalePageLayoutView="0" workbookViewId="0" topLeftCell="A16">
      <selection activeCell="G37" sqref="G37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COLLEGIALE",IF(A25=1,"MONOCRATICO"))</f>
        <v>IN COMPOSIZIONE COLLEGIALE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140</v>
      </c>
      <c r="B8" s="270"/>
      <c r="C8" s="270"/>
      <c r="D8" s="270"/>
      <c r="E8" s="270"/>
      <c r="F8" s="270"/>
      <c r="G8" s="270"/>
      <c r="H8" s="270"/>
      <c r="I8" s="270"/>
    </row>
    <row r="9" spans="1:9" ht="15.75" thickBot="1">
      <c r="A9" s="356"/>
      <c r="B9" s="356"/>
      <c r="C9" s="356"/>
      <c r="D9" s="356"/>
      <c r="E9" s="356"/>
      <c r="F9" s="356"/>
      <c r="G9" s="356"/>
      <c r="H9" s="356"/>
      <c r="I9" s="356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179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188" t="s">
        <v>4</v>
      </c>
      <c r="B19" s="272" t="s">
        <v>5</v>
      </c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4.25">
      <c r="A21" s="28" t="s">
        <v>127</v>
      </c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/>
      <c r="D23" s="274"/>
      <c r="E23" s="275"/>
      <c r="F23" s="154"/>
      <c r="G23" s="25"/>
      <c r="H23" s="358"/>
      <c r="I23" s="358"/>
    </row>
    <row r="24" spans="1:9" ht="15">
      <c r="A24" s="56"/>
      <c r="B24" s="14"/>
      <c r="C24" s="276" t="s">
        <v>95</v>
      </c>
      <c r="D24" s="276"/>
      <c r="E24" s="277"/>
      <c r="F24" s="154"/>
      <c r="G24" s="22"/>
      <c r="H24" s="22"/>
      <c r="I24" s="22"/>
    </row>
    <row r="25" spans="1:9" ht="15.75" thickBot="1">
      <c r="A25" s="215">
        <v>2</v>
      </c>
      <c r="B25" s="41"/>
      <c r="C25" s="41"/>
      <c r="D25" s="41"/>
      <c r="E25" s="42"/>
      <c r="F25" s="154"/>
      <c r="G25" s="25"/>
      <c r="H25" s="22"/>
      <c r="I25" s="22"/>
    </row>
    <row r="26" spans="1:9" ht="15" thickBot="1">
      <c r="A26" s="53"/>
      <c r="B26" s="4"/>
      <c r="C26" s="4"/>
      <c r="D26" s="4"/>
      <c r="E26" s="7"/>
      <c r="F26" s="7"/>
      <c r="G26" s="7"/>
      <c r="H26" s="7"/>
      <c r="I26" s="7"/>
    </row>
    <row r="27" spans="1:9" ht="15">
      <c r="A27" s="44" t="s">
        <v>9</v>
      </c>
      <c r="B27" s="256" t="s">
        <v>212</v>
      </c>
      <c r="C27" s="256"/>
      <c r="D27" s="256"/>
      <c r="E27" s="257"/>
      <c r="F27" s="10"/>
      <c r="G27" s="29" t="s">
        <v>196</v>
      </c>
      <c r="H27" s="256" t="s">
        <v>213</v>
      </c>
      <c r="I27" s="257"/>
    </row>
    <row r="28" spans="1:9" ht="15.75" thickBot="1">
      <c r="A28" s="40">
        <v>0</v>
      </c>
      <c r="B28" s="38"/>
      <c r="C28" s="54" t="s">
        <v>6</v>
      </c>
      <c r="D28" s="159"/>
      <c r="E28" s="160"/>
      <c r="F28" s="161"/>
      <c r="G28" s="40">
        <v>0</v>
      </c>
      <c r="H28" s="163"/>
      <c r="I28" s="43" t="s">
        <v>6</v>
      </c>
    </row>
    <row r="29" spans="1:9" ht="14.25">
      <c r="A29" s="278" t="s">
        <v>131</v>
      </c>
      <c r="B29" s="278"/>
      <c r="C29" s="278"/>
      <c r="D29" s="278"/>
      <c r="E29" s="278"/>
      <c r="F29" s="278"/>
      <c r="G29" s="278"/>
      <c r="H29" s="278"/>
      <c r="I29" s="278"/>
    </row>
    <row r="30" ht="15" thickBot="1"/>
    <row r="31" spans="1:9" ht="27" customHeight="1">
      <c r="A31" s="289" t="s">
        <v>132</v>
      </c>
      <c r="B31" s="290"/>
      <c r="C31" s="290"/>
      <c r="D31" s="290"/>
      <c r="E31" s="290"/>
      <c r="F31" s="290"/>
      <c r="G31" s="290"/>
      <c r="H31" s="290"/>
      <c r="I31" s="291"/>
    </row>
    <row r="32" spans="1:9" ht="27" customHeight="1">
      <c r="A32" s="303" t="s">
        <v>133</v>
      </c>
      <c r="B32" s="304"/>
      <c r="C32" s="304"/>
      <c r="D32" s="304"/>
      <c r="E32" s="304"/>
      <c r="F32" s="304"/>
      <c r="G32" s="304"/>
      <c r="H32" s="304"/>
      <c r="I32" s="305"/>
    </row>
    <row r="33" spans="1:9" ht="51.75" customHeight="1">
      <c r="A33" s="306" t="s">
        <v>134</v>
      </c>
      <c r="B33" s="307"/>
      <c r="C33" s="307"/>
      <c r="D33" s="307"/>
      <c r="E33" s="307"/>
      <c r="F33" s="307"/>
      <c r="G33" s="307"/>
      <c r="H33" s="307"/>
      <c r="I33" s="308"/>
    </row>
    <row r="34" spans="1:9" ht="27" customHeight="1" thickBot="1">
      <c r="A34" s="309" t="s">
        <v>135</v>
      </c>
      <c r="B34" s="310"/>
      <c r="C34" s="310"/>
      <c r="D34" s="310"/>
      <c r="E34" s="310"/>
      <c r="F34" s="310"/>
      <c r="G34" s="310"/>
      <c r="H34" s="310"/>
      <c r="I34" s="311"/>
    </row>
    <row r="35" spans="1:10" ht="15">
      <c r="A35" s="132" t="s">
        <v>20</v>
      </c>
      <c r="B35" s="39"/>
      <c r="C35" s="133">
        <f>A12</f>
        <v>0</v>
      </c>
      <c r="D35" s="134" t="s">
        <v>21</v>
      </c>
      <c r="E35" s="151"/>
      <c r="F35" s="133">
        <f>A15</f>
        <v>0</v>
      </c>
      <c r="G35" s="134" t="s">
        <v>179</v>
      </c>
      <c r="H35" s="135">
        <f>B13</f>
        <v>0</v>
      </c>
      <c r="I35" s="131" t="s">
        <v>66</v>
      </c>
      <c r="J35" s="3"/>
    </row>
    <row r="36" spans="1:9" ht="10.5" customHeight="1">
      <c r="A36" s="69"/>
      <c r="B36" s="14"/>
      <c r="C36" s="14"/>
      <c r="D36" s="3"/>
      <c r="E36" s="3"/>
      <c r="F36" s="14"/>
      <c r="G36" s="14"/>
      <c r="H36" s="14"/>
      <c r="I36" s="65"/>
    </row>
    <row r="37" spans="1:9" ht="15">
      <c r="A37" s="69" t="s">
        <v>22</v>
      </c>
      <c r="B37" s="14"/>
      <c r="C37" s="15">
        <f>E12</f>
        <v>0</v>
      </c>
      <c r="D37" s="15"/>
      <c r="E37" s="15"/>
      <c r="F37" s="15"/>
      <c r="G37" s="148"/>
      <c r="H37" s="18" t="s">
        <v>3</v>
      </c>
      <c r="I37" s="65"/>
    </row>
    <row r="38" spans="1:9" ht="14.25">
      <c r="A38" s="283" t="s">
        <v>139</v>
      </c>
      <c r="B38" s="284"/>
      <c r="C38" s="284"/>
      <c r="D38" s="284"/>
      <c r="E38" s="284"/>
      <c r="F38" s="284"/>
      <c r="G38" s="284"/>
      <c r="H38" s="284"/>
      <c r="I38" s="285"/>
    </row>
    <row r="39" spans="1:9" ht="18.75" customHeight="1">
      <c r="A39" s="57" t="s">
        <v>23</v>
      </c>
      <c r="B39" s="58"/>
      <c r="C39" s="58"/>
      <c r="D39" s="58"/>
      <c r="E39" s="58"/>
      <c r="F39" s="162"/>
      <c r="G39" s="59" t="s">
        <v>24</v>
      </c>
      <c r="H39" s="60"/>
      <c r="I39" s="61"/>
    </row>
    <row r="40" spans="1:9" ht="15">
      <c r="A40" s="62" t="s">
        <v>25</v>
      </c>
      <c r="B40" s="63"/>
      <c r="C40" s="63"/>
      <c r="D40" s="63"/>
      <c r="E40" s="63"/>
      <c r="F40" s="3"/>
      <c r="G40" s="64">
        <v>409</v>
      </c>
      <c r="H40" s="14"/>
      <c r="I40" s="65"/>
    </row>
    <row r="41" spans="1:9" ht="41.25" customHeight="1">
      <c r="A41" s="279" t="s">
        <v>118</v>
      </c>
      <c r="B41" s="280"/>
      <c r="C41" s="280"/>
      <c r="D41" s="280"/>
      <c r="E41" s="280"/>
      <c r="F41" s="280"/>
      <c r="G41" s="64">
        <f>LOOKUP(A20,{0,1},{0,850})</f>
        <v>0</v>
      </c>
      <c r="H41" s="64"/>
      <c r="I41" s="66"/>
    </row>
    <row r="42" spans="1:9" ht="15">
      <c r="A42" s="281"/>
      <c r="B42" s="282"/>
      <c r="C42" s="282"/>
      <c r="D42" s="282"/>
      <c r="E42" s="282"/>
      <c r="F42" s="282"/>
      <c r="G42" s="64"/>
      <c r="H42" s="64"/>
      <c r="I42" s="66"/>
    </row>
    <row r="43" spans="1:9" ht="15">
      <c r="A43" s="34" t="s">
        <v>26</v>
      </c>
      <c r="B43" s="12"/>
      <c r="C43" s="12"/>
      <c r="D43" s="12"/>
      <c r="E43" s="12"/>
      <c r="F43" s="3"/>
      <c r="G43" s="64">
        <v>700</v>
      </c>
      <c r="H43" s="14"/>
      <c r="I43" s="65"/>
    </row>
    <row r="44" spans="1:9" ht="15">
      <c r="A44" s="57" t="s">
        <v>27</v>
      </c>
      <c r="B44" s="16"/>
      <c r="C44" s="16"/>
      <c r="D44" s="16"/>
      <c r="E44" s="16"/>
      <c r="F44" s="162"/>
      <c r="G44" s="67">
        <f>SUM(G40:G43)</f>
        <v>1109</v>
      </c>
      <c r="H44" s="67"/>
      <c r="I44" s="68">
        <f>+G44</f>
        <v>1109</v>
      </c>
    </row>
    <row r="45" spans="1:9" ht="15">
      <c r="A45" s="56"/>
      <c r="B45" s="14"/>
      <c r="C45" s="14"/>
      <c r="D45" s="14"/>
      <c r="E45" s="14"/>
      <c r="F45" s="3"/>
      <c r="G45" s="14"/>
      <c r="H45" s="14"/>
      <c r="I45" s="65"/>
    </row>
    <row r="46" spans="1:9" ht="15">
      <c r="A46" s="112" t="s">
        <v>28</v>
      </c>
      <c r="B46" s="15"/>
      <c r="C46" s="15"/>
      <c r="D46" s="15"/>
      <c r="E46" s="15"/>
      <c r="F46" s="152"/>
      <c r="G46" s="59" t="s">
        <v>29</v>
      </c>
      <c r="H46" s="15"/>
      <c r="I46" s="61" t="s">
        <v>107</v>
      </c>
    </row>
    <row r="47" spans="1:9" ht="15">
      <c r="A47" s="56" t="s">
        <v>230</v>
      </c>
      <c r="B47" s="14"/>
      <c r="C47" s="14"/>
      <c r="D47" s="14"/>
      <c r="E47" s="14"/>
      <c r="F47" s="3"/>
      <c r="G47" s="71">
        <f>LOOKUP(A28,{0,1},{0,400})</f>
        <v>0</v>
      </c>
      <c r="H47" s="14"/>
      <c r="I47" s="70">
        <f>G47</f>
        <v>0</v>
      </c>
    </row>
    <row r="48" spans="1:9" ht="15">
      <c r="A48" s="56"/>
      <c r="B48" s="14"/>
      <c r="C48" s="14"/>
      <c r="D48" s="14"/>
      <c r="E48" s="14"/>
      <c r="F48" s="3"/>
      <c r="G48" s="71"/>
      <c r="H48" s="14"/>
      <c r="I48" s="70"/>
    </row>
    <row r="49" spans="1:9" ht="15">
      <c r="A49" s="56" t="s">
        <v>231</v>
      </c>
      <c r="B49" s="14"/>
      <c r="C49" s="14"/>
      <c r="D49" s="14"/>
      <c r="E49" s="14"/>
      <c r="F49" s="3"/>
      <c r="G49" s="71">
        <f>LOOKUP(G28,{0,1},{0,200})</f>
        <v>0</v>
      </c>
      <c r="H49" s="14"/>
      <c r="I49" s="70">
        <f>G49</f>
        <v>0</v>
      </c>
    </row>
    <row r="50" spans="1:9" ht="15.75" thickBot="1">
      <c r="A50" s="73"/>
      <c r="B50" s="41"/>
      <c r="C50" s="41"/>
      <c r="D50" s="41"/>
      <c r="E50" s="41"/>
      <c r="F50" s="163"/>
      <c r="G50" s="189"/>
      <c r="H50" s="41"/>
      <c r="I50" s="74"/>
    </row>
    <row r="51" spans="1:9" ht="15.75" thickBot="1">
      <c r="A51" s="69" t="s">
        <v>30</v>
      </c>
      <c r="B51" s="14"/>
      <c r="C51" s="14"/>
      <c r="D51" s="14"/>
      <c r="E51" s="14"/>
      <c r="F51" s="3"/>
      <c r="G51" s="75">
        <f>I44+I47+I49</f>
        <v>1109</v>
      </c>
      <c r="H51" s="13" t="s">
        <v>31</v>
      </c>
      <c r="I51" s="77">
        <f>G51-(G51/3)</f>
        <v>739.3333333333333</v>
      </c>
    </row>
    <row r="52" spans="1:9" ht="15.75" thickBot="1">
      <c r="A52" s="21"/>
      <c r="B52" s="14"/>
      <c r="C52" s="14"/>
      <c r="D52" s="14"/>
      <c r="E52" s="14"/>
      <c r="F52" s="14"/>
      <c r="G52" s="75"/>
      <c r="H52" s="14"/>
      <c r="I52" s="78"/>
    </row>
    <row r="53" spans="1:9" ht="15.75" thickBot="1">
      <c r="A53" s="69" t="s">
        <v>119</v>
      </c>
      <c r="B53" s="3"/>
      <c r="C53" s="14"/>
      <c r="D53" s="14"/>
      <c r="E53" s="14"/>
      <c r="F53" s="136">
        <v>0</v>
      </c>
      <c r="G53" s="14" t="s">
        <v>6</v>
      </c>
      <c r="H53" s="14"/>
      <c r="I53" s="79">
        <f>LOOKUP(F53,{0,1},{0,450})</f>
        <v>0</v>
      </c>
    </row>
    <row r="54" spans="1:9" ht="15" thickBot="1">
      <c r="A54" s="20" t="s">
        <v>136</v>
      </c>
      <c r="B54" s="3"/>
      <c r="C54" s="19"/>
      <c r="D54" s="19"/>
      <c r="E54" s="19"/>
      <c r="F54" s="19"/>
      <c r="G54" s="19"/>
      <c r="H54" s="19"/>
      <c r="I54" s="45"/>
    </row>
    <row r="55" spans="1:9" ht="15.75" thickBot="1">
      <c r="A55" s="69" t="s">
        <v>33</v>
      </c>
      <c r="B55" s="3"/>
      <c r="C55" s="76"/>
      <c r="D55" s="76"/>
      <c r="E55" s="76"/>
      <c r="F55" s="76"/>
      <c r="G55" s="76"/>
      <c r="H55" s="76"/>
      <c r="I55" s="81">
        <f>SUM(I51:I53)</f>
        <v>739.3333333333333</v>
      </c>
    </row>
    <row r="56" spans="1:9" ht="9" customHeight="1" thickBot="1">
      <c r="A56" s="69"/>
      <c r="B56" s="3"/>
      <c r="C56" s="76"/>
      <c r="D56" s="76"/>
      <c r="E56" s="76"/>
      <c r="F56" s="76"/>
      <c r="G56" s="76"/>
      <c r="H56" s="76"/>
      <c r="I56" s="82"/>
    </row>
    <row r="57" spans="1:9" ht="15.75" thickBot="1">
      <c r="A57" s="69" t="s">
        <v>34</v>
      </c>
      <c r="B57" s="3"/>
      <c r="C57" s="76"/>
      <c r="D57" s="76"/>
      <c r="E57" s="76"/>
      <c r="F57" s="76"/>
      <c r="G57" s="76"/>
      <c r="H57" s="76"/>
      <c r="I57" s="81">
        <f>I55*15/100</f>
        <v>110.89999999999998</v>
      </c>
    </row>
    <row r="58" spans="1:9" ht="9" customHeight="1" thickBot="1">
      <c r="A58" s="69"/>
      <c r="B58" s="3"/>
      <c r="C58" s="76"/>
      <c r="D58" s="76"/>
      <c r="E58" s="76"/>
      <c r="F58" s="76"/>
      <c r="G58" s="76"/>
      <c r="H58" s="76"/>
      <c r="I58" s="82"/>
    </row>
    <row r="59" spans="1:9" ht="15.75" thickBot="1">
      <c r="A59" s="69" t="s">
        <v>35</v>
      </c>
      <c r="B59" s="3"/>
      <c r="C59" s="76"/>
      <c r="D59" s="76"/>
      <c r="E59" s="76"/>
      <c r="F59" s="76"/>
      <c r="G59" s="76"/>
      <c r="H59" s="76"/>
      <c r="I59" s="81">
        <f>I55+I57</f>
        <v>850.2333333333332</v>
      </c>
    </row>
    <row r="60" spans="1:9" ht="15.75" thickBot="1">
      <c r="A60" s="83" t="s">
        <v>36</v>
      </c>
      <c r="B60" s="163"/>
      <c r="C60" s="41"/>
      <c r="D60" s="41"/>
      <c r="E60" s="41"/>
      <c r="F60" s="41"/>
      <c r="G60" s="41"/>
      <c r="H60" s="41"/>
      <c r="I60" s="43"/>
    </row>
    <row r="61" spans="1:9" ht="15.75" thickBot="1">
      <c r="A61" s="83" t="s">
        <v>156</v>
      </c>
      <c r="B61" s="3"/>
      <c r="C61" s="14"/>
      <c r="D61" s="14"/>
      <c r="E61" s="14"/>
      <c r="F61" s="14"/>
      <c r="G61" s="14"/>
      <c r="H61" s="14"/>
      <c r="I61" s="212"/>
    </row>
    <row r="62" spans="1:9" ht="14.25">
      <c r="A62" s="345" t="s">
        <v>37</v>
      </c>
      <c r="B62" s="346"/>
      <c r="C62" s="346"/>
      <c r="D62" s="346"/>
      <c r="E62" s="346"/>
      <c r="F62" s="346"/>
      <c r="G62" s="346"/>
      <c r="H62" s="346"/>
      <c r="I62" s="347"/>
    </row>
    <row r="63" spans="1:9" ht="27.75" customHeight="1">
      <c r="A63" s="295" t="s">
        <v>225</v>
      </c>
      <c r="B63" s="296"/>
      <c r="C63" s="296"/>
      <c r="D63" s="296"/>
      <c r="E63" s="296"/>
      <c r="F63" s="296"/>
      <c r="G63" s="296"/>
      <c r="H63" s="296"/>
      <c r="I63" s="297"/>
    </row>
    <row r="64" spans="1:9" ht="14.25">
      <c r="A64" s="125" t="s">
        <v>253</v>
      </c>
      <c r="B64" s="123"/>
      <c r="C64" s="123"/>
      <c r="D64" s="123"/>
      <c r="E64" s="123"/>
      <c r="F64" s="123"/>
      <c r="G64" s="123"/>
      <c r="H64" s="123"/>
      <c r="I64" s="124"/>
    </row>
    <row r="65" spans="1:9" ht="15" thickBot="1">
      <c r="A65" s="49" t="s">
        <v>96</v>
      </c>
      <c r="B65" s="50"/>
      <c r="C65" s="50"/>
      <c r="D65" s="50"/>
      <c r="E65" s="50"/>
      <c r="F65" s="50"/>
      <c r="G65" s="50"/>
      <c r="H65" s="50"/>
      <c r="I65" s="51"/>
    </row>
    <row r="66" spans="1:9" ht="21.75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35.25" customHeight="1">
      <c r="A67" s="301" t="s">
        <v>0</v>
      </c>
      <c r="B67" s="301"/>
      <c r="C67" s="301"/>
      <c r="D67" s="301"/>
      <c r="E67" s="301"/>
      <c r="F67" s="301"/>
      <c r="G67" s="301"/>
      <c r="H67" s="301"/>
      <c r="I67" s="301"/>
    </row>
    <row r="68" spans="1:9" ht="22.5">
      <c r="A68" s="302" t="str">
        <f>IF(A25=2,"IN COMPOSIZIONE COLLEGIALE",IF(A25=1,"MONOCRATICO"))</f>
        <v>IN COMPOSIZIONE COLLEGIALE</v>
      </c>
      <c r="B68" s="302"/>
      <c r="C68" s="302"/>
      <c r="D68" s="302"/>
      <c r="E68" s="302"/>
      <c r="F68" s="302"/>
      <c r="G68" s="302"/>
      <c r="H68" s="302"/>
      <c r="I68" s="302"/>
    </row>
    <row r="69" spans="1:9" ht="24.75" customHeight="1">
      <c r="A69" s="312" t="s">
        <v>101</v>
      </c>
      <c r="B69" s="312"/>
      <c r="C69" s="312"/>
      <c r="D69" s="312"/>
      <c r="E69" s="312"/>
      <c r="F69" s="313"/>
      <c r="G69" s="313"/>
      <c r="H69" s="313"/>
      <c r="I69" s="313"/>
    </row>
    <row r="70" spans="1:9" ht="15.75" thickBot="1">
      <c r="A70" s="164"/>
      <c r="B70" s="164"/>
      <c r="C70" s="164"/>
      <c r="D70" s="164"/>
      <c r="E70" s="164"/>
      <c r="F70" s="164"/>
      <c r="G70" s="164"/>
      <c r="H70" s="164"/>
      <c r="I70" s="164"/>
    </row>
    <row r="71" spans="1:9" ht="37.5" customHeight="1">
      <c r="A71" s="314" t="s">
        <v>102</v>
      </c>
      <c r="B71" s="315"/>
      <c r="C71" s="315"/>
      <c r="D71" s="315"/>
      <c r="E71" s="315"/>
      <c r="F71" s="315"/>
      <c r="G71" s="315"/>
      <c r="H71" s="315"/>
      <c r="I71" s="316"/>
    </row>
    <row r="72" spans="1:9" ht="24.75" customHeight="1" thickBot="1">
      <c r="A72" s="317"/>
      <c r="B72" s="318"/>
      <c r="C72" s="318"/>
      <c r="D72" s="318"/>
      <c r="E72" s="318"/>
      <c r="F72" s="318"/>
      <c r="G72" s="318"/>
      <c r="H72" s="318"/>
      <c r="I72" s="319"/>
    </row>
    <row r="73" spans="1:9" ht="14.25">
      <c r="A73" s="98"/>
      <c r="B73" s="98"/>
      <c r="C73" s="98"/>
      <c r="D73" s="98"/>
      <c r="E73" s="13"/>
      <c r="F73" s="13"/>
      <c r="G73" s="98"/>
      <c r="H73" s="98"/>
      <c r="I73" s="98"/>
    </row>
    <row r="74" spans="1:9" ht="30" customHeight="1">
      <c r="A74" s="23" t="s">
        <v>100</v>
      </c>
      <c r="B74" s="165"/>
      <c r="C74" s="84">
        <f>A12</f>
        <v>0</v>
      </c>
      <c r="D74" s="23" t="s">
        <v>21</v>
      </c>
      <c r="E74" s="85"/>
      <c r="F74" s="84">
        <f>A15</f>
        <v>0</v>
      </c>
      <c r="G74" s="23" t="s">
        <v>179</v>
      </c>
      <c r="H74" s="86">
        <f>B13</f>
        <v>0</v>
      </c>
      <c r="I74" s="23" t="s">
        <v>66</v>
      </c>
    </row>
    <row r="75" spans="1:9" ht="18">
      <c r="A75" s="93"/>
      <c r="B75" s="93"/>
      <c r="C75" s="87"/>
      <c r="D75" s="87"/>
      <c r="E75" s="87"/>
      <c r="F75" s="87"/>
      <c r="G75" s="87"/>
      <c r="H75" s="87"/>
      <c r="I75" s="87"/>
    </row>
    <row r="76" spans="1:9" ht="18">
      <c r="A76" s="23" t="s">
        <v>114</v>
      </c>
      <c r="B76" s="137">
        <f>E12</f>
        <v>0</v>
      </c>
      <c r="C76" s="93"/>
      <c r="D76" s="23"/>
      <c r="G76" s="23" t="s">
        <v>113</v>
      </c>
      <c r="H76" s="23">
        <f>I12</f>
        <v>0</v>
      </c>
      <c r="I76" s="22"/>
    </row>
    <row r="77" spans="1:9" ht="18">
      <c r="A77" s="23"/>
      <c r="B77" s="24">
        <f>E13</f>
        <v>0</v>
      </c>
      <c r="C77" s="93"/>
      <c r="D77" s="23"/>
      <c r="G77" s="23" t="s">
        <v>113</v>
      </c>
      <c r="H77" s="23">
        <f>I13</f>
        <v>0</v>
      </c>
      <c r="I77" s="22"/>
    </row>
    <row r="78" spans="1:9" ht="18">
      <c r="A78" s="23"/>
      <c r="B78" s="24">
        <f>E14</f>
        <v>0</v>
      </c>
      <c r="C78" s="93"/>
      <c r="D78" s="23"/>
      <c r="G78" s="23" t="s">
        <v>113</v>
      </c>
      <c r="H78" s="23">
        <f>I14</f>
        <v>0</v>
      </c>
      <c r="I78" s="22"/>
    </row>
    <row r="79" spans="1:9" ht="18">
      <c r="A79" s="23"/>
      <c r="B79" s="24">
        <f>E15</f>
        <v>0</v>
      </c>
      <c r="C79" s="93"/>
      <c r="D79" s="23"/>
      <c r="G79" s="23" t="s">
        <v>113</v>
      </c>
      <c r="H79" s="23">
        <f>I15</f>
        <v>0</v>
      </c>
      <c r="I79" s="22"/>
    </row>
    <row r="81" spans="1:9" ht="18">
      <c r="A81" s="23" t="s">
        <v>115</v>
      </c>
      <c r="C81" s="149"/>
      <c r="D81" s="23"/>
      <c r="E81" s="93"/>
      <c r="F81" s="88" t="s">
        <v>73</v>
      </c>
      <c r="G81" s="213"/>
      <c r="H81" s="23"/>
      <c r="I81" s="23"/>
    </row>
    <row r="83" spans="1:9" ht="17.25">
      <c r="A83" s="320" t="s">
        <v>67</v>
      </c>
      <c r="B83" s="320"/>
      <c r="C83" s="320"/>
      <c r="D83" s="320"/>
      <c r="E83" s="320"/>
      <c r="F83" s="320"/>
      <c r="G83" s="320"/>
      <c r="H83" s="320"/>
      <c r="I83" s="320"/>
    </row>
    <row r="84" spans="1:9" ht="18">
      <c r="A84" s="166"/>
      <c r="B84" s="166"/>
      <c r="C84" s="166"/>
      <c r="D84" s="166"/>
      <c r="E84" s="166"/>
      <c r="F84" s="166"/>
      <c r="G84" s="166"/>
      <c r="H84" s="166"/>
      <c r="I84" s="166"/>
    </row>
    <row r="85" spans="1:9" ht="40.5" customHeight="1">
      <c r="A85" s="111"/>
      <c r="B85" s="321" t="s">
        <v>68</v>
      </c>
      <c r="C85" s="321"/>
      <c r="D85" s="321"/>
      <c r="E85" s="321"/>
      <c r="F85" s="321"/>
      <c r="G85" s="321"/>
      <c r="H85" s="321"/>
      <c r="I85" s="321"/>
    </row>
    <row r="86" spans="1:9" ht="17.25" customHeight="1">
      <c r="A86" s="167" t="s">
        <v>70</v>
      </c>
      <c r="B86" s="190"/>
      <c r="C86" s="190"/>
      <c r="D86" s="190"/>
      <c r="E86" s="190"/>
      <c r="F86" s="190"/>
      <c r="G86" s="190"/>
      <c r="H86" s="190"/>
      <c r="I86" s="190"/>
    </row>
    <row r="87" spans="1:9" ht="54" customHeight="1">
      <c r="A87" s="111"/>
      <c r="B87" s="321" t="s">
        <v>69</v>
      </c>
      <c r="C87" s="321"/>
      <c r="D87" s="321"/>
      <c r="E87" s="321"/>
      <c r="F87" s="321"/>
      <c r="G87" s="321"/>
      <c r="H87" s="321"/>
      <c r="I87" s="321"/>
    </row>
    <row r="88" spans="1:9" ht="18">
      <c r="A88" s="167" t="s">
        <v>70</v>
      </c>
      <c r="B88" s="193"/>
      <c r="C88" s="193"/>
      <c r="D88" s="193"/>
      <c r="E88" s="193"/>
      <c r="F88" s="193"/>
      <c r="G88" s="193"/>
      <c r="H88" s="193"/>
      <c r="I88" s="193"/>
    </row>
    <row r="89" spans="1:9" ht="72" customHeight="1">
      <c r="A89" s="111">
        <v>1</v>
      </c>
      <c r="B89" s="322" t="s">
        <v>175</v>
      </c>
      <c r="C89" s="322"/>
      <c r="D89" s="322"/>
      <c r="E89" s="322"/>
      <c r="F89" s="322"/>
      <c r="G89" s="322"/>
      <c r="H89" s="322"/>
      <c r="I89" s="322"/>
    </row>
    <row r="90" spans="1:9" ht="18.75" customHeight="1">
      <c r="A90" s="325" t="s">
        <v>171</v>
      </c>
      <c r="B90" s="325"/>
      <c r="C90" s="325"/>
      <c r="D90" s="325"/>
      <c r="E90" s="325"/>
      <c r="F90" s="325"/>
      <c r="G90" s="325"/>
      <c r="H90" s="325"/>
      <c r="I90" s="325"/>
    </row>
    <row r="91" spans="1:9" ht="14.25" customHeight="1">
      <c r="A91" s="169"/>
      <c r="B91" s="89"/>
      <c r="C91" s="89"/>
      <c r="D91" s="89"/>
      <c r="E91" s="89"/>
      <c r="F91" s="90"/>
      <c r="G91" s="89"/>
      <c r="H91" s="169"/>
      <c r="I91" s="169"/>
    </row>
    <row r="92" spans="1:9" ht="17.25">
      <c r="A92" s="323" t="s">
        <v>39</v>
      </c>
      <c r="B92" s="323"/>
      <c r="C92" s="323"/>
      <c r="D92" s="323"/>
      <c r="E92" s="323"/>
      <c r="F92" s="323"/>
      <c r="G92" s="323"/>
      <c r="H92" s="323"/>
      <c r="I92" s="323"/>
    </row>
    <row r="93" spans="1:9" ht="14.25" customHeight="1">
      <c r="A93" s="191"/>
      <c r="B93" s="191"/>
      <c r="C93" s="191"/>
      <c r="D93" s="191"/>
      <c r="E93" s="191"/>
      <c r="F93" s="191"/>
      <c r="G93" s="191"/>
      <c r="H93" s="191"/>
      <c r="I93" s="191"/>
    </row>
    <row r="94" spans="1:9" ht="43.5" customHeight="1">
      <c r="A94" s="324" t="s">
        <v>254</v>
      </c>
      <c r="B94" s="324"/>
      <c r="C94" s="324"/>
      <c r="D94" s="324"/>
      <c r="E94" s="324"/>
      <c r="F94" s="324"/>
      <c r="G94" s="324"/>
      <c r="H94" s="324"/>
      <c r="I94" s="324"/>
    </row>
    <row r="95" spans="1:9" ht="29.25" customHeight="1">
      <c r="A95" s="24" t="s">
        <v>93</v>
      </c>
      <c r="B95" s="23"/>
      <c r="C95" s="23"/>
      <c r="D95" s="23"/>
      <c r="E95" s="23"/>
      <c r="F95" s="23"/>
      <c r="G95" s="23"/>
      <c r="H95" s="23"/>
      <c r="I95" s="23"/>
    </row>
    <row r="96" spans="1:9" ht="14.25" customHeight="1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7.25">
      <c r="A97" s="323" t="s">
        <v>40</v>
      </c>
      <c r="B97" s="323"/>
      <c r="C97" s="323"/>
      <c r="D97" s="323"/>
      <c r="E97" s="323"/>
      <c r="F97" s="323"/>
      <c r="G97" s="323"/>
      <c r="H97" s="323"/>
      <c r="I97" s="323"/>
    </row>
    <row r="98" spans="1:9" ht="14.25" customHeight="1">
      <c r="A98" s="198"/>
      <c r="B98" s="198"/>
      <c r="C98" s="198"/>
      <c r="D98" s="198"/>
      <c r="E98" s="198"/>
      <c r="F98" s="198"/>
      <c r="G98" s="198"/>
      <c r="H98" s="198"/>
      <c r="I98" s="198"/>
    </row>
    <row r="99" spans="1:9" ht="18">
      <c r="A99" s="23" t="s">
        <v>120</v>
      </c>
      <c r="B99" s="23"/>
      <c r="C99" s="23"/>
      <c r="D99" s="23"/>
      <c r="E99" s="23"/>
      <c r="F99" s="23"/>
      <c r="G99" s="23"/>
      <c r="H99" s="23"/>
      <c r="I99" s="23"/>
    </row>
    <row r="100" spans="1:9" ht="18">
      <c r="A100" s="326">
        <f>I59</f>
        <v>850.2333333333332</v>
      </c>
      <c r="B100" s="326"/>
      <c r="C100" s="23" t="s">
        <v>41</v>
      </c>
      <c r="D100" s="126"/>
      <c r="F100" s="23"/>
      <c r="G100" s="23"/>
      <c r="H100" s="23"/>
      <c r="I100" s="23"/>
    </row>
    <row r="101" spans="1:9" ht="18">
      <c r="A101" s="23" t="s">
        <v>121</v>
      </c>
      <c r="B101" s="23"/>
      <c r="C101" s="326">
        <f>I61</f>
        <v>0</v>
      </c>
      <c r="D101" s="326"/>
      <c r="E101" s="23" t="s">
        <v>81</v>
      </c>
      <c r="F101" s="23"/>
      <c r="G101" s="23"/>
      <c r="H101" s="23"/>
      <c r="I101" s="23"/>
    </row>
    <row r="102" spans="1:9" ht="18">
      <c r="A102" s="23"/>
      <c r="B102" s="23"/>
      <c r="C102" s="91"/>
      <c r="D102" s="23"/>
      <c r="E102" s="23"/>
      <c r="F102" s="23"/>
      <c r="G102" s="23"/>
      <c r="H102" s="23"/>
      <c r="I102" s="23"/>
    </row>
    <row r="103" spans="1:9" ht="18">
      <c r="A103" s="23" t="s">
        <v>42</v>
      </c>
      <c r="B103" s="327"/>
      <c r="C103" s="327"/>
      <c r="D103" s="23"/>
      <c r="E103" s="23"/>
      <c r="F103" s="23"/>
      <c r="G103" s="23"/>
      <c r="H103" s="23"/>
      <c r="I103" s="23"/>
    </row>
    <row r="104" spans="1:9" ht="18">
      <c r="A104" s="23"/>
      <c r="B104" s="170"/>
      <c r="C104" s="170"/>
      <c r="D104" s="23"/>
      <c r="E104" s="23"/>
      <c r="F104" s="88" t="s">
        <v>122</v>
      </c>
      <c r="G104" s="24">
        <f>C81</f>
        <v>0</v>
      </c>
      <c r="H104" s="23"/>
      <c r="I104" s="23"/>
    </row>
    <row r="105" spans="1:9" ht="18">
      <c r="A105" s="23"/>
      <c r="B105" s="23"/>
      <c r="C105" s="23"/>
      <c r="D105" s="23"/>
      <c r="E105" s="93"/>
      <c r="F105" s="93"/>
      <c r="H105" s="23"/>
      <c r="I105" s="23"/>
    </row>
    <row r="106" spans="1:9" ht="32.25" customHeight="1">
      <c r="A106" s="25" t="s">
        <v>43</v>
      </c>
      <c r="B106" s="18"/>
      <c r="C106" s="18"/>
      <c r="D106" s="18"/>
      <c r="E106" s="18"/>
      <c r="F106" s="18"/>
      <c r="G106" s="18"/>
      <c r="H106" s="18"/>
      <c r="I106" s="18"/>
    </row>
    <row r="107" spans="1:9" ht="15">
      <c r="A107" s="181" t="s">
        <v>158</v>
      </c>
      <c r="B107" s="14" t="s">
        <v>157</v>
      </c>
      <c r="C107" s="22"/>
      <c r="D107" s="22"/>
      <c r="E107" s="22"/>
      <c r="F107" s="22"/>
      <c r="G107" s="22"/>
      <c r="H107" s="18"/>
      <c r="I107" s="18"/>
    </row>
    <row r="108" spans="1:9" ht="15">
      <c r="A108" s="181" t="s">
        <v>158</v>
      </c>
      <c r="B108" s="14" t="s">
        <v>159</v>
      </c>
      <c r="C108" s="22"/>
      <c r="D108" s="22"/>
      <c r="E108" s="22"/>
      <c r="F108" s="22"/>
      <c r="G108" s="22"/>
      <c r="H108" s="18"/>
      <c r="I108" s="18"/>
    </row>
    <row r="109" spans="1:9" ht="15">
      <c r="A109" s="181" t="s">
        <v>158</v>
      </c>
      <c r="B109" s="14" t="s">
        <v>160</v>
      </c>
      <c r="C109" s="22"/>
      <c r="D109" s="22"/>
      <c r="E109" s="22"/>
      <c r="F109" s="22"/>
      <c r="G109" s="22"/>
      <c r="H109" s="18"/>
      <c r="I109" s="18"/>
    </row>
    <row r="110" spans="1:9" ht="15">
      <c r="A110" s="181" t="s">
        <v>158</v>
      </c>
      <c r="B110" s="14" t="s">
        <v>161</v>
      </c>
      <c r="C110" s="22"/>
      <c r="D110" s="22"/>
      <c r="E110" s="22"/>
      <c r="F110" s="22"/>
      <c r="G110" s="22"/>
      <c r="H110" s="18"/>
      <c r="I110" s="18"/>
    </row>
    <row r="111" spans="1:9" ht="15">
      <c r="A111" s="181" t="s">
        <v>158</v>
      </c>
      <c r="B111" s="14" t="s">
        <v>162</v>
      </c>
      <c r="C111" s="22"/>
      <c r="D111" s="22"/>
      <c r="E111" s="22"/>
      <c r="F111" s="22"/>
      <c r="G111" s="22"/>
      <c r="H111" s="18"/>
      <c r="I111" s="18"/>
    </row>
    <row r="112" spans="1:9" ht="15">
      <c r="A112" s="181" t="s">
        <v>158</v>
      </c>
      <c r="B112" s="14" t="s">
        <v>163</v>
      </c>
      <c r="C112" s="22"/>
      <c r="D112" s="22"/>
      <c r="E112" s="22"/>
      <c r="F112" s="22"/>
      <c r="G112" s="22"/>
      <c r="H112" s="18"/>
      <c r="I112" s="18"/>
    </row>
    <row r="113" spans="1:9" ht="15">
      <c r="A113" s="181" t="s">
        <v>158</v>
      </c>
      <c r="B113" s="14" t="s">
        <v>164</v>
      </c>
      <c r="C113" s="22"/>
      <c r="D113" s="22"/>
      <c r="E113" s="22"/>
      <c r="F113" s="22"/>
      <c r="G113" s="22"/>
      <c r="H113" s="18"/>
      <c r="I113" s="18"/>
    </row>
    <row r="114" spans="1:9" ht="15">
      <c r="A114" s="181" t="s">
        <v>158</v>
      </c>
      <c r="B114" s="14" t="s">
        <v>165</v>
      </c>
      <c r="C114" s="22"/>
      <c r="D114" s="22"/>
      <c r="E114" s="22"/>
      <c r="F114" s="22"/>
      <c r="G114" s="22"/>
      <c r="H114" s="18"/>
      <c r="I114" s="18"/>
    </row>
    <row r="115" spans="1:9" ht="15">
      <c r="A115" s="181" t="s">
        <v>158</v>
      </c>
      <c r="B115" s="14" t="s">
        <v>166</v>
      </c>
      <c r="C115" s="22"/>
      <c r="D115" s="22"/>
      <c r="E115" s="22"/>
      <c r="F115" s="22"/>
      <c r="G115" s="22"/>
      <c r="H115" s="18"/>
      <c r="I115" s="18"/>
    </row>
    <row r="116" spans="1:9" ht="15">
      <c r="A116" s="181" t="s">
        <v>158</v>
      </c>
      <c r="B116" s="14" t="s">
        <v>167</v>
      </c>
      <c r="C116" s="22"/>
      <c r="D116" s="22"/>
      <c r="E116" s="22"/>
      <c r="F116" s="22"/>
      <c r="G116" s="22"/>
      <c r="H116" s="18"/>
      <c r="I116" s="18"/>
    </row>
    <row r="117" spans="1:9" ht="15">
      <c r="A117" s="14"/>
      <c r="B117" s="22"/>
      <c r="C117" s="22"/>
      <c r="D117" s="22"/>
      <c r="E117" s="22"/>
      <c r="F117" s="22"/>
      <c r="G117" s="22"/>
      <c r="H117" s="18"/>
      <c r="I117" s="18"/>
    </row>
    <row r="118" spans="1:9" ht="14.25">
      <c r="A118" s="13"/>
      <c r="B118" s="18"/>
      <c r="C118" s="18"/>
      <c r="D118" s="18"/>
      <c r="E118" s="18"/>
      <c r="F118" s="18"/>
      <c r="G118" s="18"/>
      <c r="H118" s="18"/>
      <c r="I118" s="18"/>
    </row>
    <row r="119" spans="1:9" ht="18">
      <c r="A119" s="92" t="s">
        <v>44</v>
      </c>
      <c r="B119" s="23"/>
      <c r="C119" s="23"/>
      <c r="D119" s="23"/>
      <c r="E119" s="23"/>
      <c r="F119" s="23"/>
      <c r="G119" s="23"/>
      <c r="H119" s="23"/>
      <c r="I119" s="23"/>
    </row>
    <row r="120" spans="1:9" ht="18">
      <c r="A120" s="93" t="s">
        <v>45</v>
      </c>
      <c r="B120" s="94">
        <f>C81</f>
        <v>0</v>
      </c>
      <c r="C120" s="93"/>
      <c r="D120" s="93"/>
      <c r="E120" s="93"/>
      <c r="F120" s="23"/>
      <c r="G120" s="23" t="s">
        <v>46</v>
      </c>
      <c r="H120" s="182"/>
      <c r="I120" s="23"/>
    </row>
    <row r="121" spans="1:9" ht="18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8">
      <c r="A122" s="23" t="s">
        <v>47</v>
      </c>
      <c r="B122" s="182"/>
      <c r="C122" s="23"/>
      <c r="D122" s="23"/>
      <c r="E122" s="23"/>
      <c r="F122" s="23"/>
      <c r="G122" s="23" t="s">
        <v>174</v>
      </c>
      <c r="H122" s="182"/>
      <c r="I122" s="23"/>
    </row>
    <row r="123" spans="1:9" ht="18">
      <c r="A123" s="23"/>
      <c r="B123" s="23"/>
      <c r="C123" s="23"/>
      <c r="D123" s="23"/>
      <c r="E123" s="23"/>
      <c r="F123" s="23"/>
      <c r="I123" s="23"/>
    </row>
    <row r="124" spans="1:9" ht="18">
      <c r="A124" s="23" t="s">
        <v>176</v>
      </c>
      <c r="B124" s="182"/>
      <c r="C124" s="150"/>
      <c r="D124" s="150"/>
      <c r="E124" s="150"/>
      <c r="F124" s="150"/>
      <c r="G124" s="23" t="s">
        <v>103</v>
      </c>
      <c r="H124" s="182"/>
      <c r="I124" s="94"/>
    </row>
    <row r="125" spans="1:9" ht="18">
      <c r="A125" s="93"/>
      <c r="B125" s="23"/>
      <c r="C125" s="23"/>
      <c r="D125" s="23"/>
      <c r="E125" s="23"/>
      <c r="F125" s="23"/>
      <c r="G125" s="23"/>
      <c r="H125" s="23"/>
      <c r="I125" s="23"/>
    </row>
    <row r="126" spans="1:9" ht="18">
      <c r="A126" s="23" t="s">
        <v>173</v>
      </c>
      <c r="B126" s="182"/>
      <c r="C126" s="23"/>
      <c r="D126" s="23"/>
      <c r="E126" s="23"/>
      <c r="F126" s="23"/>
      <c r="G126" s="23" t="s">
        <v>48</v>
      </c>
      <c r="H126" s="149"/>
      <c r="I126" s="23"/>
    </row>
    <row r="127" spans="1:9" ht="14.25">
      <c r="A127" s="18"/>
      <c r="B127" s="18"/>
      <c r="C127" s="18"/>
      <c r="D127" s="18"/>
      <c r="E127" s="18"/>
      <c r="F127" s="18"/>
      <c r="G127" s="18"/>
      <c r="H127" s="18"/>
      <c r="I127" s="18"/>
    </row>
    <row r="128" spans="1:9" ht="14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8">
      <c r="A129" s="192" t="s">
        <v>49</v>
      </c>
      <c r="B129" s="192">
        <f>A12</f>
        <v>0</v>
      </c>
      <c r="C129" s="103" t="s">
        <v>21</v>
      </c>
      <c r="D129" s="93"/>
      <c r="E129" s="93"/>
      <c r="F129" s="171"/>
      <c r="G129" s="192" t="s">
        <v>49</v>
      </c>
      <c r="H129" s="192">
        <f>A15</f>
        <v>0</v>
      </c>
      <c r="I129" s="103" t="s">
        <v>50</v>
      </c>
    </row>
    <row r="130" spans="1:9" ht="18">
      <c r="A130" s="93"/>
      <c r="B130" s="93"/>
      <c r="C130" s="93"/>
      <c r="D130" s="93"/>
      <c r="E130" s="93"/>
      <c r="F130" s="171"/>
      <c r="G130" s="192" t="s">
        <v>49</v>
      </c>
      <c r="H130" s="192">
        <f>H74</f>
        <v>0</v>
      </c>
      <c r="I130" s="104" t="s">
        <v>71</v>
      </c>
    </row>
    <row r="131" spans="1:9" ht="18">
      <c r="A131" s="93"/>
      <c r="B131" s="93"/>
      <c r="C131" s="93"/>
      <c r="D131" s="93"/>
      <c r="E131" s="93"/>
      <c r="F131" s="93"/>
      <c r="G131" s="93"/>
      <c r="H131" s="93"/>
      <c r="I131" s="93"/>
    </row>
    <row r="132" spans="1:9" ht="20.25">
      <c r="A132" s="328" t="s">
        <v>0</v>
      </c>
      <c r="B132" s="328"/>
      <c r="C132" s="328"/>
      <c r="D132" s="328"/>
      <c r="E132" s="328"/>
      <c r="F132" s="328"/>
      <c r="G132" s="328"/>
      <c r="H132" s="328"/>
      <c r="I132" s="328"/>
    </row>
    <row r="133" spans="1:9" ht="20.25">
      <c r="A133" s="328" t="str">
        <f>IF(A25=2,"IN COMPOSIZIONE COLLEGIALE",IF(A25=1,"MONOCRATICO"))</f>
        <v>IN COMPOSIZIONE COLLEGIALE</v>
      </c>
      <c r="B133" s="328"/>
      <c r="C133" s="328"/>
      <c r="D133" s="328"/>
      <c r="E133" s="328"/>
      <c r="F133" s="328"/>
      <c r="G133" s="328"/>
      <c r="H133" s="328"/>
      <c r="I133" s="328"/>
    </row>
    <row r="134" spans="1:9" ht="20.25">
      <c r="A134" s="217"/>
      <c r="B134" s="217"/>
      <c r="C134" s="217"/>
      <c r="D134" s="217"/>
      <c r="E134" s="217"/>
      <c r="F134" s="217"/>
      <c r="G134" s="217"/>
      <c r="H134" s="217"/>
      <c r="I134" s="217"/>
    </row>
    <row r="135" spans="1:9" ht="27.75" customHeight="1">
      <c r="A135" s="328" t="s">
        <v>51</v>
      </c>
      <c r="B135" s="328"/>
      <c r="C135" s="328"/>
      <c r="D135" s="328"/>
      <c r="E135" s="328"/>
      <c r="F135" s="328"/>
      <c r="G135" s="328"/>
      <c r="H135" s="328"/>
      <c r="I135" s="328"/>
    </row>
    <row r="136" spans="1:9" ht="27.75" customHeight="1">
      <c r="A136" s="217"/>
      <c r="B136" s="217"/>
      <c r="C136" s="217"/>
      <c r="D136" s="217"/>
      <c r="E136" s="217"/>
      <c r="F136" s="217"/>
      <c r="G136" s="217"/>
      <c r="H136" s="217"/>
      <c r="I136" s="217"/>
    </row>
    <row r="137" spans="1:9" ht="14.2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8">
      <c r="A138" s="93" t="s">
        <v>72</v>
      </c>
      <c r="B138" s="105">
        <f>F69</f>
        <v>0</v>
      </c>
      <c r="C138" s="93"/>
      <c r="D138" s="93"/>
      <c r="E138" s="93"/>
      <c r="F138" s="93"/>
      <c r="G138" s="93"/>
      <c r="H138" s="93"/>
      <c r="I138" s="93"/>
    </row>
    <row r="139" spans="1:9" ht="18">
      <c r="A139" s="93" t="s">
        <v>116</v>
      </c>
      <c r="B139" s="93"/>
      <c r="C139" s="93"/>
      <c r="D139" s="93"/>
      <c r="E139" s="93"/>
      <c r="F139" s="93"/>
      <c r="H139" s="117">
        <f>C81</f>
        <v>0</v>
      </c>
      <c r="I139" s="93"/>
    </row>
    <row r="140" spans="1:9" ht="18">
      <c r="A140" s="93"/>
      <c r="B140" s="93"/>
      <c r="C140" s="93"/>
      <c r="D140" s="93"/>
      <c r="E140" s="93"/>
      <c r="F140" s="93"/>
      <c r="G140" s="93"/>
      <c r="H140" s="93"/>
      <c r="I140" s="93"/>
    </row>
    <row r="141" spans="1:8" ht="18">
      <c r="A141" s="93" t="s">
        <v>108</v>
      </c>
      <c r="B141" s="93"/>
      <c r="C141" s="106">
        <f>E12</f>
        <v>0</v>
      </c>
      <c r="D141" s="107"/>
      <c r="E141" s="107"/>
      <c r="F141" s="152"/>
      <c r="G141" s="24">
        <f>G36</f>
        <v>0</v>
      </c>
      <c r="H141" s="23" t="s">
        <v>3</v>
      </c>
    </row>
    <row r="142" spans="1:8" ht="18">
      <c r="A142" s="93"/>
      <c r="B142" s="93"/>
      <c r="C142" s="218"/>
      <c r="D142" s="93"/>
      <c r="E142" s="93"/>
      <c r="F142" s="3"/>
      <c r="G142" s="24"/>
      <c r="H142" s="23"/>
    </row>
    <row r="143" spans="1:9" ht="24.75" customHeight="1">
      <c r="A143" s="320" t="s">
        <v>76</v>
      </c>
      <c r="B143" s="320"/>
      <c r="C143" s="320"/>
      <c r="D143" s="320"/>
      <c r="E143" s="320"/>
      <c r="F143" s="320"/>
      <c r="G143" s="320"/>
      <c r="H143" s="320"/>
      <c r="I143" s="320"/>
    </row>
    <row r="144" spans="1:9" ht="18" customHeight="1">
      <c r="A144" s="329" t="s">
        <v>75</v>
      </c>
      <c r="B144" s="329"/>
      <c r="C144" s="194"/>
      <c r="D144" s="194"/>
      <c r="E144" s="194"/>
      <c r="F144" s="194"/>
      <c r="G144" s="194"/>
      <c r="H144" s="194"/>
      <c r="I144" s="194"/>
    </row>
    <row r="145" spans="1:9" ht="75" customHeight="1">
      <c r="A145" s="330" t="str">
        <f>IF(A85=1,B85,IF(A87=1,B87,IF(A89=1,B89)))</f>
        <v>difensore nominato dall’ufficio che ha inutilmente esperito le procedure per il recupero dei crediti professionali nei confronti del proprio assistito  (ipotesi ex art. 116 D.P.R. 115/2002), ovvero di persona indagata/imputata decretata “irreperibile” (ipotesi ex art. 117 D.P.R. 115/2002) o di fatto irreperibile, ovvero di collaboratore di giustizia (ipotesi ex art. 115 D.P.R. 115/2002)</v>
      </c>
      <c r="B145" s="330"/>
      <c r="C145" s="330"/>
      <c r="D145" s="330"/>
      <c r="E145" s="330"/>
      <c r="F145" s="330"/>
      <c r="G145" s="330"/>
      <c r="H145" s="330"/>
      <c r="I145" s="330"/>
    </row>
    <row r="146" spans="1:9" ht="24.75" customHeight="1">
      <c r="A146" s="320" t="s">
        <v>74</v>
      </c>
      <c r="B146" s="320"/>
      <c r="C146" s="320"/>
      <c r="D146" s="320"/>
      <c r="E146" s="320"/>
      <c r="F146" s="320"/>
      <c r="G146" s="320"/>
      <c r="H146" s="320"/>
      <c r="I146" s="320"/>
    </row>
    <row r="147" spans="1:9" ht="66" customHeight="1">
      <c r="A147" s="331" t="s">
        <v>77</v>
      </c>
      <c r="B147" s="331"/>
      <c r="C147" s="331"/>
      <c r="D147" s="331"/>
      <c r="E147" s="331"/>
      <c r="F147" s="331"/>
      <c r="G147" s="331"/>
      <c r="H147" s="331"/>
      <c r="I147" s="331"/>
    </row>
    <row r="148" spans="1:9" ht="68.25" customHeight="1">
      <c r="A148" s="332" t="s">
        <v>255</v>
      </c>
      <c r="B148" s="332"/>
      <c r="C148" s="332"/>
      <c r="D148" s="332"/>
      <c r="E148" s="332"/>
      <c r="F148" s="332"/>
      <c r="G148" s="332"/>
      <c r="H148" s="332"/>
      <c r="I148" s="332"/>
    </row>
    <row r="149" spans="1:9" ht="36" customHeight="1">
      <c r="A149" s="331" t="s">
        <v>79</v>
      </c>
      <c r="B149" s="331"/>
      <c r="C149" s="331"/>
      <c r="D149" s="331"/>
      <c r="E149" s="331"/>
      <c r="F149" s="331"/>
      <c r="G149" s="331"/>
      <c r="H149" s="331"/>
      <c r="I149" s="331"/>
    </row>
    <row r="150" spans="1:9" ht="20.25" customHeight="1">
      <c r="A150" s="331" t="s">
        <v>78</v>
      </c>
      <c r="B150" s="331"/>
      <c r="C150" s="331"/>
      <c r="D150" s="331"/>
      <c r="E150" s="331"/>
      <c r="F150" s="331"/>
      <c r="G150" s="331"/>
      <c r="H150" s="331"/>
      <c r="I150" s="331"/>
    </row>
    <row r="151" spans="1:9" ht="22.5" customHeight="1">
      <c r="A151" s="320" t="s">
        <v>80</v>
      </c>
      <c r="B151" s="320"/>
      <c r="C151" s="320"/>
      <c r="D151" s="320"/>
      <c r="E151" s="320"/>
      <c r="F151" s="320"/>
      <c r="G151" s="320"/>
      <c r="H151" s="320"/>
      <c r="I151" s="320"/>
    </row>
    <row r="152" spans="1:9" ht="25.5" customHeight="1">
      <c r="A152" s="93" t="s">
        <v>117</v>
      </c>
      <c r="B152" s="165"/>
      <c r="D152" s="93">
        <f>C81</f>
        <v>0</v>
      </c>
      <c r="E152" s="93"/>
      <c r="F152" s="93"/>
      <c r="G152" s="336" t="s">
        <v>168</v>
      </c>
      <c r="H152" s="336"/>
      <c r="I152" s="197">
        <f>I59</f>
        <v>850.2333333333332</v>
      </c>
    </row>
    <row r="153" spans="1:9" ht="18">
      <c r="A153" s="127" t="s">
        <v>123</v>
      </c>
      <c r="B153" s="93"/>
      <c r="C153" s="93"/>
      <c r="D153" s="93"/>
      <c r="E153" s="93"/>
      <c r="F153" s="93"/>
      <c r="G153" s="184"/>
      <c r="I153" s="93"/>
    </row>
    <row r="154" spans="1:9" ht="18">
      <c r="A154" s="93" t="s">
        <v>169</v>
      </c>
      <c r="B154" s="93"/>
      <c r="C154" s="337">
        <f>I61</f>
        <v>0</v>
      </c>
      <c r="D154" s="337"/>
      <c r="E154" s="127" t="s">
        <v>124</v>
      </c>
      <c r="F154" s="93"/>
      <c r="G154" s="184"/>
      <c r="I154" s="93"/>
    </row>
    <row r="155" spans="1:9" ht="18">
      <c r="A155" s="93"/>
      <c r="B155" s="93"/>
      <c r="C155" s="93"/>
      <c r="D155" s="93"/>
      <c r="E155" s="165"/>
      <c r="F155" s="93"/>
      <c r="G155" s="93"/>
      <c r="H155" s="93"/>
      <c r="I155" s="93"/>
    </row>
    <row r="156" spans="1:9" ht="21" customHeight="1">
      <c r="A156" s="344" t="s">
        <v>109</v>
      </c>
      <c r="B156" s="344"/>
      <c r="C156" s="344"/>
      <c r="D156" s="344"/>
      <c r="E156" s="344"/>
      <c r="F156" s="344"/>
      <c r="G156" s="344"/>
      <c r="H156" s="344"/>
      <c r="I156" s="344"/>
    </row>
    <row r="157" spans="1:9" ht="42" customHeight="1">
      <c r="A157" s="344" t="s">
        <v>82</v>
      </c>
      <c r="B157" s="344"/>
      <c r="C157" s="344"/>
      <c r="D157" s="344"/>
      <c r="E157" s="344"/>
      <c r="F157" s="344"/>
      <c r="G157" s="344"/>
      <c r="H157" s="344"/>
      <c r="I157" s="344"/>
    </row>
    <row r="158" spans="1:9" ht="39.75" customHeight="1">
      <c r="A158" s="344" t="s">
        <v>83</v>
      </c>
      <c r="B158" s="344"/>
      <c r="C158" s="344"/>
      <c r="D158" s="344"/>
      <c r="E158" s="344"/>
      <c r="F158" s="344"/>
      <c r="G158" s="344"/>
      <c r="H158" s="344"/>
      <c r="I158" s="344"/>
    </row>
    <row r="159" spans="1:9" ht="24.75" customHeight="1">
      <c r="A159" s="93" t="s">
        <v>52</v>
      </c>
      <c r="B159" s="93"/>
      <c r="C159" s="93"/>
      <c r="D159" s="93"/>
      <c r="E159" s="93"/>
      <c r="F159" s="93"/>
      <c r="G159" s="93"/>
      <c r="H159" s="93"/>
      <c r="I159" s="93"/>
    </row>
    <row r="160" spans="1:9" ht="18">
      <c r="A160" s="93"/>
      <c r="B160" s="93"/>
      <c r="C160" s="93"/>
      <c r="D160" s="93"/>
      <c r="E160" s="93"/>
      <c r="F160" s="165"/>
      <c r="G160" s="165"/>
      <c r="H160" s="93" t="s">
        <v>53</v>
      </c>
      <c r="I160" s="93"/>
    </row>
    <row r="161" spans="1:9" ht="17.25" customHeight="1">
      <c r="A161" s="165"/>
      <c r="B161" s="165"/>
      <c r="C161" s="165"/>
      <c r="D161" s="165"/>
      <c r="E161" s="93"/>
      <c r="F161" s="165"/>
      <c r="G161" s="93"/>
      <c r="H161" s="93"/>
      <c r="I161" s="93"/>
    </row>
    <row r="162" spans="1:9" ht="18">
      <c r="A162" s="93" t="s">
        <v>106</v>
      </c>
      <c r="B162" s="93"/>
      <c r="C162" s="93"/>
      <c r="D162" s="93"/>
      <c r="E162" s="93"/>
      <c r="F162" s="93"/>
      <c r="G162" s="93"/>
      <c r="H162" s="93"/>
      <c r="I162" s="93"/>
    </row>
    <row r="163" spans="1:9" ht="18">
      <c r="A163" s="93" t="s">
        <v>70</v>
      </c>
      <c r="B163" s="93"/>
      <c r="C163" s="93"/>
      <c r="D163" s="93"/>
      <c r="E163" s="93"/>
      <c r="F163" s="93"/>
      <c r="G163" s="93"/>
      <c r="H163" s="93"/>
      <c r="I163" s="93"/>
    </row>
    <row r="164" spans="1:9" ht="18">
      <c r="A164" s="93" t="s">
        <v>84</v>
      </c>
      <c r="B164" s="93"/>
      <c r="C164" s="93"/>
      <c r="D164" s="93"/>
      <c r="E164" s="93"/>
      <c r="F164" s="93"/>
      <c r="G164" s="93"/>
      <c r="H164" s="93"/>
      <c r="I164" s="93"/>
    </row>
    <row r="165" spans="1:9" ht="18">
      <c r="A165" s="108"/>
      <c r="B165" s="108"/>
      <c r="C165" s="108"/>
      <c r="D165" s="108"/>
      <c r="E165" s="108"/>
      <c r="F165" s="108"/>
      <c r="G165" s="165"/>
      <c r="H165" s="104" t="s">
        <v>54</v>
      </c>
      <c r="I165" s="108"/>
    </row>
    <row r="166" spans="1:9" ht="44.25" customHeight="1">
      <c r="A166" s="10"/>
      <c r="B166" s="9"/>
      <c r="C166" s="9"/>
      <c r="D166" s="9"/>
      <c r="E166" s="9"/>
      <c r="F166" s="9"/>
      <c r="G166" s="17"/>
      <c r="H166" s="17"/>
      <c r="I166" s="9"/>
    </row>
    <row r="167" spans="1:9" ht="23.25" customHeight="1">
      <c r="A167" s="333" t="s">
        <v>85</v>
      </c>
      <c r="B167" s="334"/>
      <c r="C167" s="334"/>
      <c r="D167" s="334"/>
      <c r="E167" s="334"/>
      <c r="F167" s="334"/>
      <c r="G167" s="334"/>
      <c r="H167" s="334"/>
      <c r="I167" s="335"/>
    </row>
    <row r="168" spans="1:9" ht="18">
      <c r="A168" s="109" t="s">
        <v>86</v>
      </c>
      <c r="B168" s="93"/>
      <c r="C168" s="93"/>
      <c r="D168" s="93"/>
      <c r="E168" s="93"/>
      <c r="F168" s="93"/>
      <c r="G168" s="93"/>
      <c r="H168" s="93"/>
      <c r="I168" s="110"/>
    </row>
    <row r="169" spans="1:9" ht="19.5" customHeight="1">
      <c r="A169" s="173" t="s">
        <v>104</v>
      </c>
      <c r="B169" s="93"/>
      <c r="C169" s="93"/>
      <c r="D169" s="93"/>
      <c r="E169" s="93"/>
      <c r="F169" s="93"/>
      <c r="G169" s="93"/>
      <c r="H169" s="93"/>
      <c r="I169" s="110"/>
    </row>
    <row r="170" spans="1:9" ht="23.25" customHeight="1">
      <c r="A170" s="173" t="s">
        <v>105</v>
      </c>
      <c r="B170" s="93"/>
      <c r="C170" s="93"/>
      <c r="D170" s="93"/>
      <c r="E170" s="93"/>
      <c r="F170" s="93"/>
      <c r="G170" s="93"/>
      <c r="H170" s="93"/>
      <c r="I170" s="110"/>
    </row>
    <row r="171" spans="1:9" ht="18">
      <c r="A171" s="338" t="s">
        <v>87</v>
      </c>
      <c r="B171" s="339"/>
      <c r="C171" s="339"/>
      <c r="D171" s="339"/>
      <c r="E171" s="339"/>
      <c r="F171" s="339"/>
      <c r="G171" s="339"/>
      <c r="H171" s="339"/>
      <c r="I171" s="340"/>
    </row>
    <row r="172" spans="1:9" ht="17.25">
      <c r="A172" s="341" t="s">
        <v>39</v>
      </c>
      <c r="B172" s="320"/>
      <c r="C172" s="320"/>
      <c r="D172" s="320"/>
      <c r="E172" s="320"/>
      <c r="F172" s="320"/>
      <c r="G172" s="320"/>
      <c r="H172" s="320"/>
      <c r="I172" s="342"/>
    </row>
    <row r="173" spans="1:9" ht="18">
      <c r="A173" s="109" t="s">
        <v>92</v>
      </c>
      <c r="B173" s="93"/>
      <c r="C173" s="93"/>
      <c r="D173" s="93"/>
      <c r="E173" s="93"/>
      <c r="F173" s="93"/>
      <c r="G173" s="93"/>
      <c r="H173" s="93"/>
      <c r="I173" s="110"/>
    </row>
    <row r="174" spans="1:9" ht="18">
      <c r="A174" s="109"/>
      <c r="B174" s="93"/>
      <c r="C174" s="93"/>
      <c r="D174" s="93"/>
      <c r="E174" s="93"/>
      <c r="F174" s="93"/>
      <c r="G174" s="93"/>
      <c r="H174" s="93"/>
      <c r="I174" s="110"/>
    </row>
    <row r="175" spans="1:9" ht="18">
      <c r="A175" s="109" t="s">
        <v>88</v>
      </c>
      <c r="B175" s="93"/>
      <c r="C175" s="93"/>
      <c r="D175" s="93"/>
      <c r="E175" s="93"/>
      <c r="F175" s="93"/>
      <c r="G175" s="93"/>
      <c r="H175" s="93"/>
      <c r="I175" s="110"/>
    </row>
    <row r="176" spans="1:9" ht="18">
      <c r="A176" s="174"/>
      <c r="B176" s="107"/>
      <c r="C176" s="107"/>
      <c r="D176" s="107"/>
      <c r="E176" s="107"/>
      <c r="F176" s="107"/>
      <c r="G176" s="107"/>
      <c r="H176" s="107" t="s">
        <v>89</v>
      </c>
      <c r="I176" s="175"/>
    </row>
    <row r="177" spans="1:9" ht="63" customHeight="1">
      <c r="A177" s="171"/>
      <c r="B177" s="171"/>
      <c r="C177" s="171"/>
      <c r="D177" s="171"/>
      <c r="E177" s="171"/>
      <c r="F177" s="171"/>
      <c r="G177" s="171"/>
      <c r="H177" s="171"/>
      <c r="I177" s="171"/>
    </row>
    <row r="178" spans="1:9" ht="17.25">
      <c r="A178" s="343" t="s">
        <v>90</v>
      </c>
      <c r="B178" s="343"/>
      <c r="C178" s="343"/>
      <c r="D178" s="343"/>
      <c r="E178" s="343"/>
      <c r="F178" s="343"/>
      <c r="G178" s="343"/>
      <c r="H178" s="343"/>
      <c r="I178" s="343"/>
    </row>
    <row r="179" spans="1:9" ht="18">
      <c r="A179" s="176"/>
      <c r="B179" s="177"/>
      <c r="C179" s="177"/>
      <c r="D179" s="177"/>
      <c r="E179" s="177"/>
      <c r="F179" s="177"/>
      <c r="G179" s="177"/>
      <c r="H179" s="177"/>
      <c r="I179" s="178"/>
    </row>
    <row r="180" spans="1:9" ht="18">
      <c r="A180" s="179" t="s">
        <v>91</v>
      </c>
      <c r="B180" s="93"/>
      <c r="C180" s="93"/>
      <c r="D180" s="93"/>
      <c r="E180" s="93"/>
      <c r="F180" s="93"/>
      <c r="G180" s="93"/>
      <c r="H180" s="93"/>
      <c r="I180" s="110"/>
    </row>
    <row r="181" spans="1:9" ht="18">
      <c r="A181" s="109"/>
      <c r="B181" s="93"/>
      <c r="C181" s="93"/>
      <c r="D181" s="93"/>
      <c r="E181" s="93"/>
      <c r="F181" s="93"/>
      <c r="G181" s="93"/>
      <c r="H181" s="93"/>
      <c r="I181" s="110"/>
    </row>
    <row r="182" spans="1:9" ht="18">
      <c r="A182" s="109" t="s">
        <v>88</v>
      </c>
      <c r="B182" s="93"/>
      <c r="C182" s="93"/>
      <c r="D182" s="93"/>
      <c r="E182" s="93"/>
      <c r="F182" s="93"/>
      <c r="G182" s="93"/>
      <c r="H182" s="93"/>
      <c r="I182" s="110"/>
    </row>
    <row r="183" spans="1:9" ht="18">
      <c r="A183" s="174"/>
      <c r="B183" s="107"/>
      <c r="C183" s="107"/>
      <c r="D183" s="107"/>
      <c r="E183" s="107"/>
      <c r="F183" s="107"/>
      <c r="G183" s="107"/>
      <c r="H183" s="107" t="s">
        <v>89</v>
      </c>
      <c r="I183" s="175"/>
    </row>
    <row r="184" spans="1:9" ht="18">
      <c r="A184" s="171"/>
      <c r="B184" s="171"/>
      <c r="C184" s="171"/>
      <c r="D184" s="171"/>
      <c r="E184" s="171"/>
      <c r="F184" s="171"/>
      <c r="G184" s="171"/>
      <c r="H184" s="171"/>
      <c r="I184" s="171"/>
    </row>
    <row r="185" spans="1:9" ht="14.25">
      <c r="A185" s="155"/>
      <c r="B185" s="155"/>
      <c r="C185" s="155"/>
      <c r="D185" s="155"/>
      <c r="E185" s="155"/>
      <c r="F185" s="155"/>
      <c r="G185" s="155"/>
      <c r="H185" s="155"/>
      <c r="I185" s="155"/>
    </row>
  </sheetData>
  <sheetProtection password="B1E4" sheet="1" formatCells="0" selectLockedCells="1"/>
  <mergeCells count="63">
    <mergeCell ref="A1:I1"/>
    <mergeCell ref="A2:I2"/>
    <mergeCell ref="A4:I4"/>
    <mergeCell ref="A5:I5"/>
    <mergeCell ref="A7:I7"/>
    <mergeCell ref="A8:I8"/>
    <mergeCell ref="A9:I9"/>
    <mergeCell ref="A10:B10"/>
    <mergeCell ref="B12:C12"/>
    <mergeCell ref="B13:C13"/>
    <mergeCell ref="B19:E19"/>
    <mergeCell ref="C23:E23"/>
    <mergeCell ref="H23:I23"/>
    <mergeCell ref="B27:E27"/>
    <mergeCell ref="A29:I29"/>
    <mergeCell ref="A31:I31"/>
    <mergeCell ref="A32:I32"/>
    <mergeCell ref="A33:I33"/>
    <mergeCell ref="C24:E24"/>
    <mergeCell ref="H27:I27"/>
    <mergeCell ref="A63:I63"/>
    <mergeCell ref="A67:I67"/>
    <mergeCell ref="A68:I68"/>
    <mergeCell ref="A69:E69"/>
    <mergeCell ref="F69:I69"/>
    <mergeCell ref="A34:I34"/>
    <mergeCell ref="A38:I38"/>
    <mergeCell ref="A41:F41"/>
    <mergeCell ref="A42:F42"/>
    <mergeCell ref="A62:I62"/>
    <mergeCell ref="A71:I72"/>
    <mergeCell ref="A83:I83"/>
    <mergeCell ref="B85:I85"/>
    <mergeCell ref="B87:I87"/>
    <mergeCell ref="B89:I89"/>
    <mergeCell ref="A90:I90"/>
    <mergeCell ref="A92:I92"/>
    <mergeCell ref="A94:I94"/>
    <mergeCell ref="A97:I97"/>
    <mergeCell ref="A100:B100"/>
    <mergeCell ref="C101:D101"/>
    <mergeCell ref="B103:C103"/>
    <mergeCell ref="A132:I132"/>
    <mergeCell ref="A133:I133"/>
    <mergeCell ref="A135:I135"/>
    <mergeCell ref="A143:I143"/>
    <mergeCell ref="A144:B144"/>
    <mergeCell ref="A145:I145"/>
    <mergeCell ref="A146:I146"/>
    <mergeCell ref="A147:I147"/>
    <mergeCell ref="A148:I148"/>
    <mergeCell ref="A149:I149"/>
    <mergeCell ref="A150:I150"/>
    <mergeCell ref="A151:I151"/>
    <mergeCell ref="G152:H152"/>
    <mergeCell ref="C154:D154"/>
    <mergeCell ref="A178:I178"/>
    <mergeCell ref="A156:I156"/>
    <mergeCell ref="A157:I157"/>
    <mergeCell ref="A158:I158"/>
    <mergeCell ref="A167:I167"/>
    <mergeCell ref="A171:I171"/>
    <mergeCell ref="A172:I172"/>
  </mergeCells>
  <conditionalFormatting sqref="B120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2">
    <dataValidation type="whole" allowBlank="1" showInputMessage="1" showErrorMessage="1" sqref="G25 G28">
      <formula1>0</formula1>
      <formula2>99</formula2>
    </dataValidation>
    <dataValidation type="whole" allowBlank="1" showInputMessage="1" showErrorMessage="1" sqref="A30 F30 F28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34" max="8" man="1"/>
    <brk id="65" max="8" man="1"/>
    <brk id="127" max="8" man="1"/>
  </rowBreaks>
  <drawing r:id="rId3"/>
  <legacyDrawing r:id="rId2"/>
  <oleObjects>
    <oleObject progId="Word.Picture.8" shapeId="156497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1"/>
  <sheetViews>
    <sheetView zoomScalePageLayoutView="0" workbookViewId="0" topLeftCell="A34">
      <selection activeCell="A61" sqref="A61:F61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151</v>
      </c>
      <c r="B4" s="270"/>
      <c r="C4" s="270"/>
      <c r="D4" s="270"/>
      <c r="E4" s="270"/>
      <c r="F4" s="270"/>
      <c r="G4" s="270"/>
      <c r="H4" s="270"/>
      <c r="I4" s="270"/>
    </row>
    <row r="5" spans="1:9" ht="17.2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20.25" customHeight="1">
      <c r="A6" s="270" t="s">
        <v>63</v>
      </c>
      <c r="B6" s="270"/>
      <c r="C6" s="270"/>
      <c r="D6" s="270"/>
      <c r="E6" s="270"/>
      <c r="F6" s="270"/>
      <c r="G6" s="270"/>
      <c r="H6" s="270"/>
      <c r="I6" s="270"/>
    </row>
    <row r="7" spans="1:9" ht="22.5" customHeight="1">
      <c r="A7" s="270" t="s">
        <v>152</v>
      </c>
      <c r="B7" s="270"/>
      <c r="C7" s="270"/>
      <c r="D7" s="270"/>
      <c r="E7" s="270"/>
      <c r="F7" s="270"/>
      <c r="G7" s="270"/>
      <c r="H7" s="270"/>
      <c r="I7" s="270"/>
    </row>
    <row r="8" spans="1:9" ht="15.75" thickBot="1">
      <c r="A8" s="356"/>
      <c r="B8" s="356"/>
      <c r="C8" s="356"/>
      <c r="D8" s="356"/>
      <c r="E8" s="356"/>
      <c r="F8" s="356"/>
      <c r="G8" s="356"/>
      <c r="H8" s="356"/>
      <c r="I8" s="356"/>
    </row>
    <row r="9" spans="1:9" s="155" customFormat="1" ht="15.75">
      <c r="A9" s="258" t="s">
        <v>1</v>
      </c>
      <c r="B9" s="259"/>
      <c r="C9" s="99"/>
      <c r="D9" s="154"/>
      <c r="E9" s="29" t="s">
        <v>2</v>
      </c>
      <c r="F9" s="37"/>
      <c r="G9" s="37"/>
      <c r="H9" s="37"/>
      <c r="I9" s="99"/>
    </row>
    <row r="10" spans="1:9" s="155" customFormat="1" ht="15.75">
      <c r="A10" s="34" t="s">
        <v>21</v>
      </c>
      <c r="B10" s="14"/>
      <c r="C10" s="100"/>
      <c r="D10" s="154"/>
      <c r="E10" s="30" t="s">
        <v>62</v>
      </c>
      <c r="F10" s="11"/>
      <c r="G10" s="11"/>
      <c r="H10" s="11"/>
      <c r="I10" s="100"/>
    </row>
    <row r="11" spans="1:9" s="155" customFormat="1" ht="15">
      <c r="A11" s="35"/>
      <c r="B11" s="260" t="s">
        <v>65</v>
      </c>
      <c r="C11" s="261"/>
      <c r="D11" s="154"/>
      <c r="E11" s="31"/>
      <c r="F11" s="207"/>
      <c r="G11" s="207"/>
      <c r="H11" s="208" t="s">
        <v>113</v>
      </c>
      <c r="I11" s="114"/>
    </row>
    <row r="12" spans="1:9" s="155" customFormat="1" ht="15">
      <c r="A12" s="202"/>
      <c r="B12" s="262"/>
      <c r="C12" s="263"/>
      <c r="D12" s="154"/>
      <c r="E12" s="32"/>
      <c r="F12" s="209"/>
      <c r="G12" s="209"/>
      <c r="H12" s="208" t="s">
        <v>113</v>
      </c>
      <c r="I12" s="115"/>
    </row>
    <row r="13" spans="1:9" s="155" customFormat="1" ht="15">
      <c r="A13" s="34" t="s">
        <v>155</v>
      </c>
      <c r="B13" s="12"/>
      <c r="C13" s="100"/>
      <c r="D13" s="154"/>
      <c r="E13" s="32"/>
      <c r="F13" s="209"/>
      <c r="G13" s="209"/>
      <c r="H13" s="208" t="s">
        <v>113</v>
      </c>
      <c r="I13" s="115"/>
    </row>
    <row r="14" spans="1:9" s="155" customFormat="1" ht="15.75" thickBot="1">
      <c r="A14" s="36"/>
      <c r="B14" s="203"/>
      <c r="C14" s="42"/>
      <c r="D14" s="100"/>
      <c r="E14" s="33"/>
      <c r="F14" s="210"/>
      <c r="G14" s="210"/>
      <c r="H14" s="208" t="s">
        <v>113</v>
      </c>
      <c r="I14" s="116"/>
    </row>
    <row r="15" spans="1:9" ht="14.25">
      <c r="A15" s="28" t="s">
        <v>153</v>
      </c>
      <c r="B15" s="4"/>
      <c r="C15" s="156"/>
      <c r="D15" s="157"/>
      <c r="E15" s="158"/>
      <c r="F15" s="158"/>
      <c r="G15" s="158"/>
      <c r="H15" s="158"/>
      <c r="I15" s="158"/>
    </row>
    <row r="16" spans="1:9" s="3" customFormat="1" ht="14.25">
      <c r="A16" s="28" t="s">
        <v>112</v>
      </c>
      <c r="B16" s="4"/>
      <c r="C16" s="156"/>
      <c r="D16" s="157"/>
      <c r="E16" s="157"/>
      <c r="F16" s="157"/>
      <c r="G16" s="157"/>
      <c r="H16" s="157"/>
      <c r="I16" s="157"/>
    </row>
    <row r="17" spans="1:9" ht="15" thickBot="1">
      <c r="A17" s="5"/>
      <c r="B17" s="5"/>
      <c r="C17" s="5"/>
      <c r="D17" s="5"/>
      <c r="E17" s="5"/>
      <c r="F17" s="5"/>
      <c r="G17" s="5"/>
      <c r="H17" s="5"/>
      <c r="I17" s="5"/>
    </row>
    <row r="18" spans="1:9" s="155" customFormat="1" ht="15">
      <c r="A18" s="188" t="s">
        <v>4</v>
      </c>
      <c r="B18" s="272" t="s">
        <v>5</v>
      </c>
      <c r="C18" s="272"/>
      <c r="D18" s="272"/>
      <c r="E18" s="273"/>
      <c r="F18" s="95"/>
      <c r="G18" s="95"/>
      <c r="H18" s="95"/>
      <c r="I18" s="95"/>
    </row>
    <row r="19" spans="1:9" s="155" customFormat="1" ht="15.75" thickBot="1">
      <c r="A19" s="40">
        <v>0</v>
      </c>
      <c r="B19" s="41"/>
      <c r="C19" s="41" t="s">
        <v>6</v>
      </c>
      <c r="D19" s="101"/>
      <c r="E19" s="97"/>
      <c r="F19" s="9"/>
      <c r="G19" s="96"/>
      <c r="H19" s="96"/>
      <c r="I19" s="96"/>
    </row>
    <row r="20" spans="1:9" ht="14.25">
      <c r="A20" s="28" t="s">
        <v>154</v>
      </c>
      <c r="B20" s="5"/>
      <c r="C20" s="5"/>
      <c r="D20" s="5"/>
      <c r="E20" s="5"/>
      <c r="F20" s="5"/>
      <c r="G20" s="5"/>
      <c r="H20" s="5"/>
      <c r="I20" s="5"/>
    </row>
    <row r="21" spans="1:9" ht="15" thickBot="1">
      <c r="A21" s="5"/>
      <c r="B21" s="5"/>
      <c r="C21" s="5"/>
      <c r="D21" s="5"/>
      <c r="E21" s="5"/>
      <c r="F21" s="5"/>
      <c r="G21" s="5"/>
      <c r="H21" s="5"/>
      <c r="I21" s="5"/>
    </row>
    <row r="22" spans="1:9" ht="34.5" customHeight="1">
      <c r="A22" s="222"/>
      <c r="B22" s="362"/>
      <c r="C22" s="362"/>
      <c r="D22" s="362"/>
      <c r="E22" s="362"/>
      <c r="F22" s="154"/>
      <c r="G22" s="143" t="s">
        <v>7</v>
      </c>
      <c r="H22" s="366" t="s">
        <v>10</v>
      </c>
      <c r="I22" s="367"/>
    </row>
    <row r="23" spans="1:9" ht="15.75" thickBot="1">
      <c r="A23" s="223"/>
      <c r="B23" s="14"/>
      <c r="C23" s="14"/>
      <c r="D23" s="14"/>
      <c r="E23" s="142"/>
      <c r="F23" s="154"/>
      <c r="G23" s="40">
        <v>0</v>
      </c>
      <c r="H23" s="41"/>
      <c r="I23" s="43" t="s">
        <v>6</v>
      </c>
    </row>
    <row r="24" spans="1:9" ht="15">
      <c r="A24" s="28"/>
      <c r="B24" s="14"/>
      <c r="C24" s="14"/>
      <c r="D24" s="14"/>
      <c r="E24" s="142"/>
      <c r="F24" s="154"/>
      <c r="G24" s="25"/>
      <c r="H24" s="14"/>
      <c r="I24" s="14"/>
    </row>
    <row r="25" spans="1:9" ht="14.25">
      <c r="A25" s="28" t="s">
        <v>201</v>
      </c>
      <c r="B25" s="128"/>
      <c r="C25" s="128"/>
      <c r="D25" s="128"/>
      <c r="E25" s="128"/>
      <c r="F25" s="128"/>
      <c r="G25" s="128"/>
      <c r="H25" s="128"/>
      <c r="I25" s="128"/>
    </row>
    <row r="26" spans="1:9" ht="15" thickBot="1">
      <c r="A26" s="5"/>
      <c r="B26" s="5"/>
      <c r="C26" s="5"/>
      <c r="D26" s="5"/>
      <c r="E26" s="5"/>
      <c r="F26" s="5"/>
      <c r="G26" s="5"/>
      <c r="H26" s="5"/>
      <c r="I26" s="5"/>
    </row>
    <row r="27" spans="1:9" ht="15">
      <c r="A27" s="44" t="s">
        <v>9</v>
      </c>
      <c r="B27" s="272" t="s">
        <v>99</v>
      </c>
      <c r="C27" s="272"/>
      <c r="D27" s="272"/>
      <c r="E27" s="273"/>
      <c r="F27" s="154"/>
      <c r="G27" s="44" t="s">
        <v>196</v>
      </c>
      <c r="H27" s="272" t="s">
        <v>13</v>
      </c>
      <c r="I27" s="273"/>
    </row>
    <row r="28" spans="1:9" ht="15.75" thickBot="1">
      <c r="A28" s="40">
        <v>1</v>
      </c>
      <c r="B28" s="41"/>
      <c r="C28" s="38"/>
      <c r="D28" s="38"/>
      <c r="E28" s="42"/>
      <c r="F28" s="154"/>
      <c r="G28" s="40">
        <v>1</v>
      </c>
      <c r="H28" s="41"/>
      <c r="I28" s="42"/>
    </row>
    <row r="29" spans="1:9" ht="14.25">
      <c r="A29" s="28" t="s">
        <v>146</v>
      </c>
      <c r="B29" s="129"/>
      <c r="C29" s="129"/>
      <c r="D29" s="129"/>
      <c r="E29" s="129"/>
      <c r="F29" s="129"/>
      <c r="G29" s="129"/>
      <c r="H29" s="129"/>
      <c r="I29" s="129"/>
    </row>
    <row r="30" spans="1:9" ht="14.25">
      <c r="A30" s="28" t="s">
        <v>145</v>
      </c>
      <c r="B30" s="130"/>
      <c r="C30" s="130"/>
      <c r="D30" s="130"/>
      <c r="E30" s="130"/>
      <c r="F30" s="130"/>
      <c r="G30" s="130"/>
      <c r="H30" s="130"/>
      <c r="I30" s="130"/>
    </row>
    <row r="31" spans="1:9" ht="15" thickBot="1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44" t="s">
        <v>197</v>
      </c>
      <c r="B32" s="272" t="s">
        <v>15</v>
      </c>
      <c r="C32" s="272"/>
      <c r="D32" s="272"/>
      <c r="E32" s="273"/>
      <c r="F32" s="154"/>
      <c r="G32" s="44" t="s">
        <v>198</v>
      </c>
      <c r="H32" s="272" t="s">
        <v>17</v>
      </c>
      <c r="I32" s="273"/>
    </row>
    <row r="33" spans="1:9" ht="15.75" thickBot="1">
      <c r="A33" s="40">
        <v>1</v>
      </c>
      <c r="B33" s="286" t="s">
        <v>18</v>
      </c>
      <c r="C33" s="286"/>
      <c r="D33" s="286"/>
      <c r="E33" s="287"/>
      <c r="F33" s="154"/>
      <c r="G33" s="40">
        <v>1</v>
      </c>
      <c r="H33" s="41"/>
      <c r="I33" s="42"/>
    </row>
    <row r="34" spans="1:9" ht="27" customHeight="1">
      <c r="A34" s="288" t="s">
        <v>147</v>
      </c>
      <c r="B34" s="288"/>
      <c r="C34" s="288"/>
      <c r="D34" s="288"/>
      <c r="E34" s="288"/>
      <c r="F34" s="288"/>
      <c r="G34" s="288"/>
      <c r="H34" s="288"/>
      <c r="I34" s="288"/>
    </row>
    <row r="35" spans="1:9" ht="15" thickBot="1">
      <c r="A35" s="53"/>
      <c r="B35" s="4"/>
      <c r="C35" s="4"/>
      <c r="D35" s="4"/>
      <c r="E35" s="7"/>
      <c r="F35" s="7"/>
      <c r="G35" s="7"/>
      <c r="H35" s="7"/>
      <c r="I35" s="7"/>
    </row>
    <row r="36" spans="1:9" ht="15">
      <c r="A36" s="44" t="s">
        <v>199</v>
      </c>
      <c r="B36" s="256" t="s">
        <v>212</v>
      </c>
      <c r="C36" s="256"/>
      <c r="D36" s="256"/>
      <c r="E36" s="257"/>
      <c r="F36" s="10"/>
      <c r="G36" s="44" t="s">
        <v>19</v>
      </c>
      <c r="H36" s="354" t="s">
        <v>188</v>
      </c>
      <c r="I36" s="355"/>
    </row>
    <row r="37" spans="1:9" ht="15.75" thickBot="1">
      <c r="A37" s="40">
        <v>0</v>
      </c>
      <c r="B37" s="38"/>
      <c r="C37" s="54" t="s">
        <v>6</v>
      </c>
      <c r="D37" s="159"/>
      <c r="E37" s="160"/>
      <c r="F37" s="161"/>
      <c r="G37" s="40">
        <v>1</v>
      </c>
      <c r="H37" s="41"/>
      <c r="I37" s="42"/>
    </row>
    <row r="38" spans="1:9" ht="14.25">
      <c r="A38" s="278" t="s">
        <v>200</v>
      </c>
      <c r="B38" s="278"/>
      <c r="C38" s="278"/>
      <c r="D38" s="278"/>
      <c r="E38" s="278"/>
      <c r="F38" s="278"/>
      <c r="G38" s="278"/>
      <c r="H38" s="278"/>
      <c r="I38" s="278"/>
    </row>
    <row r="39" spans="1:9" ht="15" thickBot="1">
      <c r="A39" s="250"/>
      <c r="B39" s="250"/>
      <c r="C39" s="250"/>
      <c r="D39" s="250"/>
      <c r="E39" s="250"/>
      <c r="F39" s="250"/>
      <c r="G39" s="250"/>
      <c r="H39" s="250"/>
      <c r="I39" s="250"/>
    </row>
    <row r="40" spans="1:9" ht="15">
      <c r="A40" s="44" t="s">
        <v>187</v>
      </c>
      <c r="B40" s="272" t="s">
        <v>226</v>
      </c>
      <c r="C40" s="272"/>
      <c r="D40" s="272"/>
      <c r="E40" s="273"/>
      <c r="F40" s="10"/>
      <c r="G40" s="44" t="s">
        <v>202</v>
      </c>
      <c r="H40" s="354" t="s">
        <v>237</v>
      </c>
      <c r="I40" s="355"/>
    </row>
    <row r="41" spans="1:9" ht="15.75" thickBot="1">
      <c r="A41" s="40">
        <v>0</v>
      </c>
      <c r="B41" s="38"/>
      <c r="C41" s="54" t="s">
        <v>6</v>
      </c>
      <c r="D41" s="159"/>
      <c r="E41" s="160"/>
      <c r="F41" s="161"/>
      <c r="G41" s="40">
        <v>0</v>
      </c>
      <c r="H41" s="41"/>
      <c r="I41" s="43" t="s">
        <v>6</v>
      </c>
    </row>
    <row r="42" spans="1:9" ht="14.25">
      <c r="A42" s="278" t="s">
        <v>238</v>
      </c>
      <c r="B42" s="278"/>
      <c r="C42" s="278"/>
      <c r="D42" s="278"/>
      <c r="E42" s="278"/>
      <c r="F42" s="278"/>
      <c r="G42" s="278"/>
      <c r="H42" s="278"/>
      <c r="I42" s="278"/>
    </row>
    <row r="43" spans="1:9" ht="14.25">
      <c r="A43" s="250" t="s">
        <v>239</v>
      </c>
      <c r="B43" s="250"/>
      <c r="C43" s="250"/>
      <c r="D43" s="250"/>
      <c r="E43" s="250"/>
      <c r="F43" s="250"/>
      <c r="G43" s="250"/>
      <c r="H43" s="250"/>
      <c r="I43" s="250"/>
    </row>
    <row r="44" spans="1:9" ht="14.25">
      <c r="A44" s="250" t="s">
        <v>240</v>
      </c>
      <c r="B44" s="250"/>
      <c r="C44" s="250"/>
      <c r="D44" s="250"/>
      <c r="E44" s="250"/>
      <c r="F44" s="250"/>
      <c r="G44" s="250"/>
      <c r="H44" s="250"/>
      <c r="I44" s="250"/>
    </row>
    <row r="45" spans="1:9" ht="15" thickBot="1">
      <c r="A45" s="251"/>
      <c r="B45" s="251"/>
      <c r="C45" s="251"/>
      <c r="D45" s="251"/>
      <c r="E45" s="251"/>
      <c r="F45" s="251"/>
      <c r="G45" s="251"/>
      <c r="H45" s="251"/>
      <c r="I45" s="251"/>
    </row>
    <row r="46" spans="1:9" ht="15">
      <c r="A46" s="44" t="s">
        <v>244</v>
      </c>
      <c r="B46" s="256" t="s">
        <v>213</v>
      </c>
      <c r="C46" s="256"/>
      <c r="D46" s="256"/>
      <c r="E46" s="257"/>
      <c r="F46" s="251"/>
      <c r="G46" s="251"/>
      <c r="H46" s="251"/>
      <c r="I46" s="251"/>
    </row>
    <row r="47" spans="1:9" ht="15.75" thickBot="1">
      <c r="A47" s="40">
        <v>0</v>
      </c>
      <c r="B47" s="38"/>
      <c r="C47" s="54" t="s">
        <v>6</v>
      </c>
      <c r="D47" s="159"/>
      <c r="E47" s="160"/>
      <c r="F47" s="251"/>
      <c r="G47" s="251"/>
      <c r="H47" s="251"/>
      <c r="I47" s="251"/>
    </row>
    <row r="48" spans="1:9" ht="14.25">
      <c r="A48" s="251"/>
      <c r="B48" s="251"/>
      <c r="C48" s="251"/>
      <c r="D48" s="251"/>
      <c r="E48" s="251"/>
      <c r="F48" s="251"/>
      <c r="G48" s="251"/>
      <c r="H48" s="251"/>
      <c r="I48" s="251"/>
    </row>
    <row r="49" ht="15" thickBot="1"/>
    <row r="50" spans="1:9" ht="27" customHeight="1">
      <c r="A50" s="359" t="s">
        <v>132</v>
      </c>
      <c r="B50" s="360"/>
      <c r="C50" s="360"/>
      <c r="D50" s="360"/>
      <c r="E50" s="360"/>
      <c r="F50" s="360"/>
      <c r="G50" s="360"/>
      <c r="H50" s="360"/>
      <c r="I50" s="361"/>
    </row>
    <row r="51" spans="1:9" ht="27" customHeight="1">
      <c r="A51" s="303" t="s">
        <v>133</v>
      </c>
      <c r="B51" s="304"/>
      <c r="C51" s="304"/>
      <c r="D51" s="304"/>
      <c r="E51" s="304"/>
      <c r="F51" s="304"/>
      <c r="G51" s="304"/>
      <c r="H51" s="304"/>
      <c r="I51" s="305"/>
    </row>
    <row r="52" spans="1:9" ht="51.75" customHeight="1">
      <c r="A52" s="306" t="s">
        <v>134</v>
      </c>
      <c r="B52" s="307"/>
      <c r="C52" s="307"/>
      <c r="D52" s="307"/>
      <c r="E52" s="307"/>
      <c r="F52" s="307"/>
      <c r="G52" s="307"/>
      <c r="H52" s="307"/>
      <c r="I52" s="308"/>
    </row>
    <row r="53" spans="1:9" ht="27" customHeight="1" thickBot="1">
      <c r="A53" s="309" t="s">
        <v>135</v>
      </c>
      <c r="B53" s="310"/>
      <c r="C53" s="310"/>
      <c r="D53" s="310"/>
      <c r="E53" s="310"/>
      <c r="F53" s="310"/>
      <c r="G53" s="310"/>
      <c r="H53" s="310"/>
      <c r="I53" s="311"/>
    </row>
    <row r="54" spans="1:10" ht="15">
      <c r="A54" s="132" t="s">
        <v>20</v>
      </c>
      <c r="B54" s="39"/>
      <c r="C54" s="133">
        <f>A11</f>
        <v>0</v>
      </c>
      <c r="D54" s="134" t="s">
        <v>21</v>
      </c>
      <c r="E54" s="151"/>
      <c r="F54" s="133">
        <f>A14</f>
        <v>0</v>
      </c>
      <c r="G54" s="219" t="s">
        <v>155</v>
      </c>
      <c r="H54" s="135">
        <f>B12</f>
        <v>0</v>
      </c>
      <c r="I54" s="131" t="s">
        <v>66</v>
      </c>
      <c r="J54" s="214"/>
    </row>
    <row r="55" spans="1:9" ht="10.5" customHeight="1">
      <c r="A55" s="69"/>
      <c r="B55" s="14"/>
      <c r="C55" s="14"/>
      <c r="D55" s="3"/>
      <c r="E55" s="3"/>
      <c r="F55" s="14"/>
      <c r="G55" s="14"/>
      <c r="H55" s="14"/>
      <c r="I55" s="65"/>
    </row>
    <row r="56" spans="1:9" ht="15">
      <c r="A56" s="69" t="s">
        <v>22</v>
      </c>
      <c r="B56" s="14"/>
      <c r="C56" s="15">
        <f>E11</f>
        <v>0</v>
      </c>
      <c r="D56" s="15"/>
      <c r="E56" s="15"/>
      <c r="F56" s="15"/>
      <c r="G56" s="148"/>
      <c r="H56" s="18" t="s">
        <v>3</v>
      </c>
      <c r="I56" s="65"/>
    </row>
    <row r="57" spans="1:9" ht="14.25">
      <c r="A57" s="283" t="s">
        <v>139</v>
      </c>
      <c r="B57" s="284"/>
      <c r="C57" s="284"/>
      <c r="D57" s="284"/>
      <c r="E57" s="284"/>
      <c r="F57" s="284"/>
      <c r="G57" s="284"/>
      <c r="H57" s="284"/>
      <c r="I57" s="285"/>
    </row>
    <row r="58" spans="1:9" ht="25.5" customHeight="1">
      <c r="A58" s="57" t="s">
        <v>23</v>
      </c>
      <c r="B58" s="58"/>
      <c r="C58" s="58"/>
      <c r="D58" s="58"/>
      <c r="E58" s="58"/>
      <c r="F58" s="162"/>
      <c r="G58" s="59" t="s">
        <v>24</v>
      </c>
      <c r="H58" s="60"/>
      <c r="I58" s="61"/>
    </row>
    <row r="59" spans="1:9" ht="15">
      <c r="A59" s="62" t="s">
        <v>25</v>
      </c>
      <c r="B59" s="63"/>
      <c r="C59" s="63"/>
      <c r="D59" s="63"/>
      <c r="E59" s="63"/>
      <c r="F59" s="3"/>
      <c r="G59" s="64">
        <v>1000</v>
      </c>
      <c r="H59" s="14"/>
      <c r="I59" s="65"/>
    </row>
    <row r="60" spans="1:9" ht="41.25" customHeight="1">
      <c r="A60" s="279" t="s">
        <v>118</v>
      </c>
      <c r="B60" s="280"/>
      <c r="C60" s="280"/>
      <c r="D60" s="280"/>
      <c r="E60" s="280"/>
      <c r="F60" s="280"/>
      <c r="G60" s="64">
        <f>LOOKUP(A19,{0,1},{0,1500})</f>
        <v>0</v>
      </c>
      <c r="H60" s="64"/>
      <c r="I60" s="66"/>
    </row>
    <row r="61" spans="1:9" ht="15">
      <c r="A61" s="281"/>
      <c r="B61" s="282"/>
      <c r="C61" s="282"/>
      <c r="D61" s="282"/>
      <c r="E61" s="282"/>
      <c r="F61" s="282"/>
      <c r="G61" s="64"/>
      <c r="H61" s="64"/>
      <c r="I61" s="66"/>
    </row>
    <row r="62" spans="1:9" ht="15">
      <c r="A62" s="187" t="s">
        <v>111</v>
      </c>
      <c r="B62" s="118"/>
      <c r="C62" s="118"/>
      <c r="D62" s="118"/>
      <c r="E62" s="118"/>
      <c r="F62" s="118"/>
      <c r="G62" s="64">
        <v>2490</v>
      </c>
      <c r="H62" s="64"/>
      <c r="I62" s="66"/>
    </row>
    <row r="63" spans="1:9" ht="15">
      <c r="A63" s="34" t="s">
        <v>26</v>
      </c>
      <c r="B63" s="12"/>
      <c r="C63" s="12"/>
      <c r="D63" s="12"/>
      <c r="E63" s="12"/>
      <c r="F63" s="3"/>
      <c r="G63" s="64">
        <v>2380</v>
      </c>
      <c r="H63" s="14"/>
      <c r="I63" s="65"/>
    </row>
    <row r="64" spans="1:9" ht="15">
      <c r="A64" s="57" t="s">
        <v>27</v>
      </c>
      <c r="B64" s="16"/>
      <c r="C64" s="16"/>
      <c r="D64" s="16"/>
      <c r="E64" s="16"/>
      <c r="F64" s="162"/>
      <c r="G64" s="67">
        <f>SUM(G59:G63)</f>
        <v>5870</v>
      </c>
      <c r="H64" s="67"/>
      <c r="I64" s="68">
        <f>+G64</f>
        <v>5870</v>
      </c>
    </row>
    <row r="65" spans="1:9" ht="15">
      <c r="A65" s="56"/>
      <c r="B65" s="14"/>
      <c r="C65" s="14"/>
      <c r="D65" s="14"/>
      <c r="E65" s="14"/>
      <c r="F65" s="3"/>
      <c r="G65" s="14"/>
      <c r="H65" s="14"/>
      <c r="I65" s="65"/>
    </row>
    <row r="66" spans="1:9" ht="15">
      <c r="A66" s="112" t="s">
        <v>28</v>
      </c>
      <c r="B66" s="15"/>
      <c r="C66" s="15"/>
      <c r="D66" s="15"/>
      <c r="E66" s="15"/>
      <c r="F66" s="152"/>
      <c r="G66" s="59" t="s">
        <v>29</v>
      </c>
      <c r="H66" s="15"/>
      <c r="I66" s="61" t="s">
        <v>107</v>
      </c>
    </row>
    <row r="67" spans="1:9" ht="15">
      <c r="A67" s="69"/>
      <c r="B67" s="14"/>
      <c r="C67" s="14"/>
      <c r="D67" s="14"/>
      <c r="E67" s="14"/>
      <c r="F67" s="3"/>
      <c r="G67" s="195"/>
      <c r="H67" s="14"/>
      <c r="I67" s="196"/>
    </row>
    <row r="68" spans="1:9" ht="15">
      <c r="A68" s="56" t="s">
        <v>56</v>
      </c>
      <c r="B68" s="14"/>
      <c r="C68" s="14"/>
      <c r="D68" s="14"/>
      <c r="E68" s="14"/>
      <c r="F68" s="3"/>
      <c r="G68" s="71">
        <f>LOOKUP(G23,{0,1},{0,300})</f>
        <v>0</v>
      </c>
      <c r="H68" s="14"/>
      <c r="I68" s="70">
        <f>G68</f>
        <v>0</v>
      </c>
    </row>
    <row r="69" spans="1:9" ht="15">
      <c r="A69" s="56"/>
      <c r="B69" s="14"/>
      <c r="C69" s="14"/>
      <c r="D69" s="14"/>
      <c r="E69" s="14"/>
      <c r="F69" s="3"/>
      <c r="G69" s="195"/>
      <c r="H69" s="14"/>
      <c r="I69" s="65"/>
    </row>
    <row r="70" spans="1:9" ht="15">
      <c r="A70" s="56" t="s">
        <v>57</v>
      </c>
      <c r="B70" s="14"/>
      <c r="C70" s="14"/>
      <c r="D70" s="14"/>
      <c r="E70" s="14"/>
      <c r="F70" s="3"/>
      <c r="G70" s="195">
        <f>IF(A28&lt;5,0,IF(A28&gt;4,20))</f>
        <v>0</v>
      </c>
      <c r="H70" s="14"/>
      <c r="I70" s="70">
        <f>+G70*I64/100</f>
        <v>0</v>
      </c>
    </row>
    <row r="71" spans="1:9" ht="15">
      <c r="A71" s="56"/>
      <c r="B71" s="14"/>
      <c r="C71" s="14"/>
      <c r="D71" s="14"/>
      <c r="E71" s="14"/>
      <c r="F71" s="3"/>
      <c r="G71" s="195"/>
      <c r="H71" s="14"/>
      <c r="I71" s="65"/>
    </row>
    <row r="72" spans="1:9" ht="15">
      <c r="A72" s="56" t="s">
        <v>59</v>
      </c>
      <c r="B72" s="14"/>
      <c r="C72" s="14"/>
      <c r="D72" s="14"/>
      <c r="E72" s="14"/>
      <c r="F72" s="3"/>
      <c r="G72" s="195">
        <f>IF(G28&lt;5,0,IF(G28&gt;4,30))</f>
        <v>0</v>
      </c>
      <c r="H72" s="14"/>
      <c r="I72" s="70">
        <f>+G72*I64/100</f>
        <v>0</v>
      </c>
    </row>
    <row r="73" spans="1:9" ht="15">
      <c r="A73" s="56"/>
      <c r="B73" s="14"/>
      <c r="C73" s="14"/>
      <c r="D73" s="14"/>
      <c r="E73" s="14"/>
      <c r="F73" s="3"/>
      <c r="G73" s="195"/>
      <c r="H73" s="14"/>
      <c r="I73" s="65"/>
    </row>
    <row r="74" spans="1:9" ht="15">
      <c r="A74" s="56" t="s">
        <v>60</v>
      </c>
      <c r="B74" s="14"/>
      <c r="C74" s="14"/>
      <c r="D74" s="14"/>
      <c r="E74" s="14"/>
      <c r="F74" s="3"/>
      <c r="G74" s="195">
        <f>LOOKUP(A33,{1,2,3,4,5,6,7,8,9,10,11,12,13},{0,0,0,0,50,50,50,50,50,50,60,60,60})</f>
        <v>0</v>
      </c>
      <c r="H74" s="14"/>
      <c r="I74" s="70">
        <f>+G74*I64/100</f>
        <v>0</v>
      </c>
    </row>
    <row r="75" spans="1:9" ht="15">
      <c r="A75" s="56"/>
      <c r="B75" s="14"/>
      <c r="C75" s="14"/>
      <c r="D75" s="14"/>
      <c r="E75" s="14"/>
      <c r="F75" s="3"/>
      <c r="G75" s="195"/>
      <c r="H75" s="14"/>
      <c r="I75" s="65"/>
    </row>
    <row r="76" spans="1:9" ht="15">
      <c r="A76" s="56" t="s">
        <v>97</v>
      </c>
      <c r="B76" s="14"/>
      <c r="C76" s="14"/>
      <c r="D76" s="14"/>
      <c r="E76" s="14"/>
      <c r="F76" s="3"/>
      <c r="G76" s="195">
        <f>LOOKUP(G33,{1,2,3,4,5,6,7,8,9,10,11,12,13,14,15,16,17,18,19,20},{0,30,30,30,30,32,34,36,38,40,40,40,40,40,40,40,40,40,40,40})</f>
        <v>0</v>
      </c>
      <c r="H76" s="72"/>
      <c r="I76" s="70">
        <f>+G76*I64/100</f>
        <v>0</v>
      </c>
    </row>
    <row r="77" spans="1:9" ht="15">
      <c r="A77" s="56"/>
      <c r="B77" s="14"/>
      <c r="C77" s="14"/>
      <c r="D77" s="14"/>
      <c r="E77" s="14"/>
      <c r="F77" s="3"/>
      <c r="G77" s="195"/>
      <c r="H77" s="14"/>
      <c r="I77" s="70"/>
    </row>
    <row r="78" spans="1:9" ht="15">
      <c r="A78" s="254" t="s">
        <v>245</v>
      </c>
      <c r="B78" s="14"/>
      <c r="C78" s="14"/>
      <c r="D78" s="14"/>
      <c r="E78" s="14"/>
      <c r="F78" s="3"/>
      <c r="G78" s="71">
        <f>LOOKUP(A37,{0,1},{0,400})</f>
        <v>0</v>
      </c>
      <c r="H78" s="14"/>
      <c r="I78" s="70">
        <f>G78</f>
        <v>0</v>
      </c>
    </row>
    <row r="79" spans="1:9" ht="15">
      <c r="A79" s="56"/>
      <c r="B79" s="14"/>
      <c r="C79" s="14"/>
      <c r="D79" s="14"/>
      <c r="E79" s="14"/>
      <c r="F79" s="3"/>
      <c r="G79" s="71"/>
      <c r="H79" s="14"/>
      <c r="I79" s="70"/>
    </row>
    <row r="80" spans="1:9" ht="15">
      <c r="A80" s="254" t="s">
        <v>246</v>
      </c>
      <c r="B80" s="14"/>
      <c r="C80" s="14"/>
      <c r="D80" s="14"/>
      <c r="E80" s="14"/>
      <c r="F80" s="3"/>
      <c r="G80" s="71">
        <f>LOOKUP(A47,{0,1},{0,200})</f>
        <v>0</v>
      </c>
      <c r="H80" s="14"/>
      <c r="I80" s="70">
        <f>G80</f>
        <v>0</v>
      </c>
    </row>
    <row r="81" spans="1:9" ht="15">
      <c r="A81" s="56"/>
      <c r="B81" s="14"/>
      <c r="C81" s="14"/>
      <c r="D81" s="14"/>
      <c r="E81" s="14"/>
      <c r="F81" s="3"/>
      <c r="G81" s="71"/>
      <c r="H81" s="14"/>
      <c r="I81" s="70"/>
    </row>
    <row r="82" spans="1:9" ht="15">
      <c r="A82" s="56" t="s">
        <v>189</v>
      </c>
      <c r="B82" s="14"/>
      <c r="C82" s="14"/>
      <c r="D82" s="14"/>
      <c r="E82" s="14"/>
      <c r="F82" s="3"/>
      <c r="G82" s="71">
        <f>LOOKUP(G37,{1,2,3,4,5,6,7,8,9,10,11,12,13,14,15,16,17,18,19,20},{0,0,0,0,30,30,30,30,30,30,50,50,50,50,50,50,50,50,50,50})</f>
        <v>0</v>
      </c>
      <c r="H82" s="14"/>
      <c r="I82" s="70">
        <f>+G82*I64/100</f>
        <v>0</v>
      </c>
    </row>
    <row r="83" spans="1:9" ht="15">
      <c r="A83" s="56"/>
      <c r="B83" s="14"/>
      <c r="C83" s="14"/>
      <c r="D83" s="14"/>
      <c r="E83" s="14"/>
      <c r="F83" s="3"/>
      <c r="G83" s="71"/>
      <c r="H83" s="14"/>
      <c r="I83" s="70"/>
    </row>
    <row r="84" spans="1:9" ht="15">
      <c r="A84" s="56" t="s">
        <v>236</v>
      </c>
      <c r="B84" s="14"/>
      <c r="C84" s="14"/>
      <c r="D84" s="14"/>
      <c r="E84" s="14"/>
      <c r="F84" s="3"/>
      <c r="G84" s="71">
        <f>LOOKUP(A41,{0,1},{0,-1956})</f>
        <v>0</v>
      </c>
      <c r="H84" s="14"/>
      <c r="I84" s="70">
        <f>G84</f>
        <v>0</v>
      </c>
    </row>
    <row r="85" spans="1:9" ht="15">
      <c r="A85" s="56"/>
      <c r="B85" s="14"/>
      <c r="C85" s="14"/>
      <c r="D85" s="14"/>
      <c r="E85" s="14"/>
      <c r="F85" s="3"/>
      <c r="G85" s="71"/>
      <c r="H85" s="14"/>
      <c r="I85" s="70"/>
    </row>
    <row r="86" spans="1:9" ht="15">
      <c r="A86" s="253" t="s">
        <v>241</v>
      </c>
      <c r="B86" s="14"/>
      <c r="C86" s="14"/>
      <c r="D86" s="14"/>
      <c r="E86" s="14"/>
      <c r="F86" s="3"/>
      <c r="G86" s="71">
        <f>LOOKUP(G41,{0,1},{0,-1304})</f>
        <v>0</v>
      </c>
      <c r="H86" s="14"/>
      <c r="I86" s="70">
        <f>G86</f>
        <v>0</v>
      </c>
    </row>
    <row r="87" spans="1:9" ht="15.75" thickBot="1">
      <c r="A87" s="73"/>
      <c r="B87" s="41"/>
      <c r="C87" s="41"/>
      <c r="D87" s="41"/>
      <c r="E87" s="41"/>
      <c r="F87" s="163"/>
      <c r="G87" s="189"/>
      <c r="H87" s="41"/>
      <c r="I87" s="74"/>
    </row>
    <row r="88" spans="1:9" ht="15.75" thickBot="1">
      <c r="A88" s="69" t="s">
        <v>30</v>
      </c>
      <c r="B88" s="14"/>
      <c r="C88" s="14"/>
      <c r="D88" s="14"/>
      <c r="E88" s="14"/>
      <c r="F88" s="3"/>
      <c r="G88" s="75">
        <f>I64+I68+I70+I72+I74+I76+I78+I80+I82+I84+I86</f>
        <v>5870</v>
      </c>
      <c r="H88" s="13" t="s">
        <v>31</v>
      </c>
      <c r="I88" s="77">
        <f>G88-(G88/3)</f>
        <v>3913.333333333333</v>
      </c>
    </row>
    <row r="89" spans="1:9" ht="15.75" thickBot="1">
      <c r="A89" s="21"/>
      <c r="B89" s="14"/>
      <c r="C89" s="14"/>
      <c r="D89" s="14"/>
      <c r="E89" s="14"/>
      <c r="F89" s="14"/>
      <c r="G89" s="75"/>
      <c r="H89" s="14"/>
      <c r="I89" s="78"/>
    </row>
    <row r="90" spans="1:9" ht="15.75" thickBot="1">
      <c r="A90" s="69" t="s">
        <v>32</v>
      </c>
      <c r="B90" s="3"/>
      <c r="C90" s="14"/>
      <c r="D90" s="14"/>
      <c r="E90" s="14"/>
      <c r="F90" s="14"/>
      <c r="G90" s="195"/>
      <c r="H90" s="14"/>
      <c r="I90" s="211"/>
    </row>
    <row r="91" spans="1:9" ht="15">
      <c r="A91" s="20" t="s">
        <v>138</v>
      </c>
      <c r="B91" s="3"/>
      <c r="C91" s="76"/>
      <c r="D91" s="76"/>
      <c r="E91" s="76"/>
      <c r="F91" s="76"/>
      <c r="G91" s="76"/>
      <c r="H91" s="76"/>
      <c r="I91" s="80"/>
    </row>
    <row r="92" spans="1:9" ht="9" customHeight="1" thickBot="1">
      <c r="A92" s="56"/>
      <c r="B92" s="3"/>
      <c r="C92" s="14"/>
      <c r="D92" s="14"/>
      <c r="E92" s="14"/>
      <c r="F92" s="14"/>
      <c r="G92" s="14"/>
      <c r="H92" s="14"/>
      <c r="I92" s="43"/>
    </row>
    <row r="93" spans="1:9" ht="15.75" thickBot="1">
      <c r="A93" s="69" t="s">
        <v>119</v>
      </c>
      <c r="B93" s="3"/>
      <c r="C93" s="14"/>
      <c r="D93" s="14"/>
      <c r="E93" s="14"/>
      <c r="F93" s="136">
        <v>0</v>
      </c>
      <c r="G93" s="14" t="s">
        <v>6</v>
      </c>
      <c r="H93" s="14"/>
      <c r="I93" s="79">
        <f>LOOKUP(F93,{0,1},{0,450})</f>
        <v>0</v>
      </c>
    </row>
    <row r="94" spans="1:9" ht="15" thickBot="1">
      <c r="A94" s="20" t="s">
        <v>136</v>
      </c>
      <c r="B94" s="3"/>
      <c r="C94" s="19"/>
      <c r="D94" s="19"/>
      <c r="E94" s="19"/>
      <c r="F94" s="19"/>
      <c r="G94" s="19"/>
      <c r="H94" s="19"/>
      <c r="I94" s="45"/>
    </row>
    <row r="95" spans="1:9" ht="15.75" thickBot="1">
      <c r="A95" s="69" t="s">
        <v>33</v>
      </c>
      <c r="B95" s="3"/>
      <c r="C95" s="76"/>
      <c r="D95" s="76"/>
      <c r="E95" s="76"/>
      <c r="F95" s="76"/>
      <c r="G95" s="76"/>
      <c r="H95" s="76"/>
      <c r="I95" s="81">
        <f>SUM(I88:I93)</f>
        <v>3913.333333333333</v>
      </c>
    </row>
    <row r="96" spans="1:9" ht="9" customHeight="1" thickBot="1">
      <c r="A96" s="69"/>
      <c r="B96" s="3"/>
      <c r="C96" s="76"/>
      <c r="D96" s="76"/>
      <c r="E96" s="76"/>
      <c r="F96" s="76"/>
      <c r="G96" s="76"/>
      <c r="H96" s="76"/>
      <c r="I96" s="82"/>
    </row>
    <row r="97" spans="1:9" ht="15.75" thickBot="1">
      <c r="A97" s="69" t="s">
        <v>34</v>
      </c>
      <c r="B97" s="3"/>
      <c r="C97" s="76"/>
      <c r="D97" s="76"/>
      <c r="E97" s="76"/>
      <c r="F97" s="76"/>
      <c r="G97" s="76"/>
      <c r="H97" s="76"/>
      <c r="I97" s="81">
        <f>I95*15/100</f>
        <v>586.9999999999999</v>
      </c>
    </row>
    <row r="98" spans="1:9" ht="9" customHeight="1" thickBot="1">
      <c r="A98" s="69"/>
      <c r="B98" s="3"/>
      <c r="C98" s="76"/>
      <c r="D98" s="76"/>
      <c r="E98" s="76"/>
      <c r="F98" s="76"/>
      <c r="G98" s="76"/>
      <c r="H98" s="76"/>
      <c r="I98" s="82"/>
    </row>
    <row r="99" spans="1:9" ht="15.75" thickBot="1">
      <c r="A99" s="69" t="s">
        <v>35</v>
      </c>
      <c r="B99" s="3"/>
      <c r="C99" s="76"/>
      <c r="D99" s="76"/>
      <c r="E99" s="76"/>
      <c r="F99" s="76"/>
      <c r="G99" s="76"/>
      <c r="H99" s="76"/>
      <c r="I99" s="81">
        <f>I95+I97</f>
        <v>4500.333333333333</v>
      </c>
    </row>
    <row r="100" spans="1:9" ht="15.75" thickBot="1">
      <c r="A100" s="83" t="s">
        <v>36</v>
      </c>
      <c r="B100" s="163"/>
      <c r="C100" s="41"/>
      <c r="D100" s="41"/>
      <c r="E100" s="41"/>
      <c r="F100" s="41"/>
      <c r="G100" s="41"/>
      <c r="H100" s="41"/>
      <c r="I100" s="43"/>
    </row>
    <row r="101" spans="1:9" ht="15.75" thickBot="1">
      <c r="A101" s="83" t="s">
        <v>156</v>
      </c>
      <c r="B101" s="3"/>
      <c r="C101" s="14"/>
      <c r="D101" s="14"/>
      <c r="E101" s="14"/>
      <c r="F101" s="14"/>
      <c r="G101" s="14"/>
      <c r="H101" s="14"/>
      <c r="I101" s="212"/>
    </row>
    <row r="102" spans="1:9" ht="14.25">
      <c r="A102" s="363" t="s">
        <v>37</v>
      </c>
      <c r="B102" s="364"/>
      <c r="C102" s="364"/>
      <c r="D102" s="364"/>
      <c r="E102" s="364"/>
      <c r="F102" s="364"/>
      <c r="G102" s="364"/>
      <c r="H102" s="364"/>
      <c r="I102" s="365"/>
    </row>
    <row r="103" spans="1:9" ht="14.25">
      <c r="A103" s="122" t="s">
        <v>183</v>
      </c>
      <c r="B103" s="123"/>
      <c r="C103" s="123" t="s">
        <v>55</v>
      </c>
      <c r="D103" s="123"/>
      <c r="E103" s="123"/>
      <c r="F103" s="123"/>
      <c r="G103" s="123"/>
      <c r="H103" s="123"/>
      <c r="I103" s="124"/>
    </row>
    <row r="104" spans="1:9" ht="14.25">
      <c r="A104" s="122" t="s">
        <v>38</v>
      </c>
      <c r="B104" s="123"/>
      <c r="C104" s="123"/>
      <c r="D104" s="123"/>
      <c r="E104" s="123"/>
      <c r="F104" s="123"/>
      <c r="G104" s="123"/>
      <c r="H104" s="123"/>
      <c r="I104" s="124"/>
    </row>
    <row r="105" spans="1:9" ht="14.25">
      <c r="A105" s="122" t="s">
        <v>184</v>
      </c>
      <c r="B105" s="123"/>
      <c r="C105" s="123"/>
      <c r="D105" s="123"/>
      <c r="E105" s="123"/>
      <c r="F105" s="123"/>
      <c r="G105" s="123"/>
      <c r="H105" s="123"/>
      <c r="I105" s="124"/>
    </row>
    <row r="106" spans="1:9" ht="14.25">
      <c r="A106" s="122" t="s">
        <v>185</v>
      </c>
      <c r="B106" s="123"/>
      <c r="C106" s="123"/>
      <c r="D106" s="123"/>
      <c r="E106" s="123"/>
      <c r="F106" s="123"/>
      <c r="G106" s="123"/>
      <c r="H106" s="123"/>
      <c r="I106" s="124"/>
    </row>
    <row r="107" spans="1:9" ht="14.25">
      <c r="A107" s="46" t="s">
        <v>191</v>
      </c>
      <c r="B107" s="47"/>
      <c r="C107" s="47"/>
      <c r="D107" s="47"/>
      <c r="E107" s="47"/>
      <c r="F107" s="47"/>
      <c r="G107" s="47"/>
      <c r="H107" s="47"/>
      <c r="I107" s="48"/>
    </row>
    <row r="108" spans="1:9" ht="14.25">
      <c r="A108" s="122" t="s">
        <v>193</v>
      </c>
      <c r="B108" s="123"/>
      <c r="C108" s="123"/>
      <c r="D108" s="123"/>
      <c r="E108" s="123"/>
      <c r="F108" s="123"/>
      <c r="G108" s="123"/>
      <c r="H108" s="123"/>
      <c r="I108" s="124"/>
    </row>
    <row r="109" spans="1:9" ht="19.5" customHeight="1">
      <c r="A109" s="298" t="s">
        <v>250</v>
      </c>
      <c r="B109" s="299"/>
      <c r="C109" s="299"/>
      <c r="D109" s="299"/>
      <c r="E109" s="299"/>
      <c r="F109" s="299"/>
      <c r="G109" s="299"/>
      <c r="H109" s="299"/>
      <c r="I109" s="300"/>
    </row>
    <row r="110" spans="1:9" ht="27.75" customHeight="1">
      <c r="A110" s="298" t="s">
        <v>242</v>
      </c>
      <c r="B110" s="299"/>
      <c r="C110" s="299"/>
      <c r="D110" s="299"/>
      <c r="E110" s="299"/>
      <c r="F110" s="299"/>
      <c r="G110" s="299"/>
      <c r="H110" s="299"/>
      <c r="I110" s="300"/>
    </row>
    <row r="111" spans="1:9" ht="27.75" customHeight="1">
      <c r="A111" s="298" t="s">
        <v>243</v>
      </c>
      <c r="B111" s="299"/>
      <c r="C111" s="299"/>
      <c r="D111" s="299"/>
      <c r="E111" s="299"/>
      <c r="F111" s="299"/>
      <c r="G111" s="299"/>
      <c r="H111" s="299"/>
      <c r="I111" s="300"/>
    </row>
    <row r="112" spans="1:9" ht="27.75" customHeight="1">
      <c r="A112" s="298" t="s">
        <v>137</v>
      </c>
      <c r="B112" s="299"/>
      <c r="C112" s="299"/>
      <c r="D112" s="299"/>
      <c r="E112" s="299"/>
      <c r="F112" s="299"/>
      <c r="G112" s="299"/>
      <c r="H112" s="299"/>
      <c r="I112" s="300"/>
    </row>
    <row r="113" spans="1:9" ht="21.75" customHeight="1">
      <c r="A113" s="125" t="s">
        <v>253</v>
      </c>
      <c r="B113" s="123"/>
      <c r="C113" s="123"/>
      <c r="D113" s="123"/>
      <c r="E113" s="123"/>
      <c r="F113" s="123"/>
      <c r="G113" s="123"/>
      <c r="H113" s="123"/>
      <c r="I113" s="124"/>
    </row>
    <row r="114" spans="1:9" ht="35.25" customHeight="1" thickBot="1">
      <c r="A114" s="49" t="s">
        <v>96</v>
      </c>
      <c r="B114" s="50"/>
      <c r="C114" s="50"/>
      <c r="D114" s="50"/>
      <c r="E114" s="50"/>
      <c r="F114" s="50"/>
      <c r="G114" s="50"/>
      <c r="H114" s="50"/>
      <c r="I114" s="51"/>
    </row>
    <row r="115" spans="1:9" ht="30.75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37.5" customHeight="1">
      <c r="A116" s="301" t="str">
        <f>A4</f>
        <v>CORTE D'ASSISE DI MONZA</v>
      </c>
      <c r="B116" s="301"/>
      <c r="C116" s="301"/>
      <c r="D116" s="301"/>
      <c r="E116" s="301"/>
      <c r="F116" s="301"/>
      <c r="G116" s="301"/>
      <c r="H116" s="301"/>
      <c r="I116" s="301"/>
    </row>
    <row r="117" spans="1:9" ht="24.75" customHeight="1" thickBot="1">
      <c r="A117" s="164"/>
      <c r="B117" s="164"/>
      <c r="C117" s="164"/>
      <c r="D117" s="164"/>
      <c r="E117" s="164"/>
      <c r="F117" s="164"/>
      <c r="G117" s="164"/>
      <c r="H117" s="164"/>
      <c r="I117" s="164"/>
    </row>
    <row r="118" spans="1:9" ht="15" customHeight="1">
      <c r="A118" s="314" t="s">
        <v>102</v>
      </c>
      <c r="B118" s="315"/>
      <c r="C118" s="315"/>
      <c r="D118" s="315"/>
      <c r="E118" s="315"/>
      <c r="F118" s="315"/>
      <c r="G118" s="315"/>
      <c r="H118" s="315"/>
      <c r="I118" s="316"/>
    </row>
    <row r="119" spans="1:9" ht="30" customHeight="1" thickBot="1">
      <c r="A119" s="317"/>
      <c r="B119" s="318"/>
      <c r="C119" s="318"/>
      <c r="D119" s="318"/>
      <c r="E119" s="318"/>
      <c r="F119" s="318"/>
      <c r="G119" s="318"/>
      <c r="H119" s="318"/>
      <c r="I119" s="319"/>
    </row>
    <row r="120" spans="1:9" ht="14.25">
      <c r="A120" s="98"/>
      <c r="B120" s="98"/>
      <c r="C120" s="98"/>
      <c r="D120" s="98"/>
      <c r="E120" s="13"/>
      <c r="F120" s="13"/>
      <c r="G120" s="98"/>
      <c r="H120" s="98"/>
      <c r="I120" s="98"/>
    </row>
    <row r="121" spans="1:9" ht="18">
      <c r="A121" s="23" t="s">
        <v>100</v>
      </c>
      <c r="B121" s="165"/>
      <c r="C121" s="84">
        <f>A11</f>
        <v>0</v>
      </c>
      <c r="D121" s="23" t="s">
        <v>21</v>
      </c>
      <c r="E121" s="85"/>
      <c r="F121" s="84">
        <f>A14</f>
        <v>0</v>
      </c>
      <c r="G121" s="23" t="s">
        <v>155</v>
      </c>
      <c r="H121" s="86">
        <f>B12</f>
        <v>0</v>
      </c>
      <c r="I121" s="23" t="s">
        <v>66</v>
      </c>
    </row>
    <row r="122" spans="1:9" ht="18">
      <c r="A122" s="93"/>
      <c r="B122" s="93"/>
      <c r="C122" s="87"/>
      <c r="D122" s="87"/>
      <c r="E122" s="87"/>
      <c r="F122" s="87"/>
      <c r="G122" s="87"/>
      <c r="H122" s="87"/>
      <c r="I122" s="87"/>
    </row>
    <row r="123" spans="1:9" ht="18">
      <c r="A123" s="23" t="s">
        <v>114</v>
      </c>
      <c r="B123" s="23">
        <f>E11</f>
        <v>0</v>
      </c>
      <c r="C123" s="93"/>
      <c r="D123" s="23"/>
      <c r="G123" s="23" t="s">
        <v>113</v>
      </c>
      <c r="H123" s="23">
        <f>I11</f>
        <v>0</v>
      </c>
      <c r="I123" s="22"/>
    </row>
    <row r="124" spans="1:9" ht="18">
      <c r="A124" s="23"/>
      <c r="B124" s="24">
        <f>E12</f>
        <v>0</v>
      </c>
      <c r="C124" s="93"/>
      <c r="D124" s="23"/>
      <c r="G124" s="23" t="s">
        <v>113</v>
      </c>
      <c r="H124" s="23">
        <f>I12</f>
        <v>0</v>
      </c>
      <c r="I124" s="22"/>
    </row>
    <row r="125" spans="1:9" ht="18">
      <c r="A125" s="23"/>
      <c r="B125" s="24">
        <f>E13</f>
        <v>0</v>
      </c>
      <c r="C125" s="93"/>
      <c r="D125" s="23"/>
      <c r="G125" s="23" t="s">
        <v>113</v>
      </c>
      <c r="H125" s="23">
        <f>I13</f>
        <v>0</v>
      </c>
      <c r="I125" s="22"/>
    </row>
    <row r="126" spans="1:9" ht="18">
      <c r="A126" s="23"/>
      <c r="B126" s="24">
        <f>E14</f>
        <v>0</v>
      </c>
      <c r="C126" s="93"/>
      <c r="D126" s="23"/>
      <c r="G126" s="23" t="s">
        <v>113</v>
      </c>
      <c r="H126" s="23">
        <f>I14</f>
        <v>0</v>
      </c>
      <c r="I126" s="22"/>
    </row>
    <row r="128" spans="1:9" ht="18">
      <c r="A128" s="23" t="s">
        <v>115</v>
      </c>
      <c r="C128" s="149"/>
      <c r="D128" s="23"/>
      <c r="E128" s="93"/>
      <c r="F128" s="88" t="s">
        <v>73</v>
      </c>
      <c r="G128" s="213"/>
      <c r="H128" s="23"/>
      <c r="I128" s="23"/>
    </row>
    <row r="130" spans="1:9" ht="40.5" customHeight="1">
      <c r="A130" s="320" t="s">
        <v>67</v>
      </c>
      <c r="B130" s="320"/>
      <c r="C130" s="320"/>
      <c r="D130" s="320"/>
      <c r="E130" s="320"/>
      <c r="F130" s="320"/>
      <c r="G130" s="320"/>
      <c r="H130" s="320"/>
      <c r="I130" s="320"/>
    </row>
    <row r="131" spans="1:9" ht="17.25" customHeight="1">
      <c r="A131" s="166"/>
      <c r="B131" s="166"/>
      <c r="C131" s="166"/>
      <c r="D131" s="166"/>
      <c r="E131" s="166"/>
      <c r="F131" s="166"/>
      <c r="G131" s="166"/>
      <c r="H131" s="166"/>
      <c r="I131" s="166"/>
    </row>
    <row r="132" spans="1:9" ht="54" customHeight="1">
      <c r="A132" s="111">
        <v>1</v>
      </c>
      <c r="B132" s="321" t="s">
        <v>68</v>
      </c>
      <c r="C132" s="321"/>
      <c r="D132" s="321"/>
      <c r="E132" s="321"/>
      <c r="F132" s="321"/>
      <c r="G132" s="321"/>
      <c r="H132" s="321"/>
      <c r="I132" s="321"/>
    </row>
    <row r="133" spans="1:9" ht="18">
      <c r="A133" s="167" t="s">
        <v>70</v>
      </c>
      <c r="B133" s="190"/>
      <c r="C133" s="190"/>
      <c r="D133" s="190"/>
      <c r="E133" s="190"/>
      <c r="F133" s="190"/>
      <c r="G133" s="190"/>
      <c r="H133" s="190"/>
      <c r="I133" s="190"/>
    </row>
    <row r="134" spans="1:9" ht="72" customHeight="1">
      <c r="A134" s="111"/>
      <c r="B134" s="321" t="s">
        <v>69</v>
      </c>
      <c r="C134" s="321"/>
      <c r="D134" s="321"/>
      <c r="E134" s="321"/>
      <c r="F134" s="321"/>
      <c r="G134" s="321"/>
      <c r="H134" s="321"/>
      <c r="I134" s="321"/>
    </row>
    <row r="135" spans="1:9" ht="18.75" customHeight="1">
      <c r="A135" s="167" t="s">
        <v>70</v>
      </c>
      <c r="B135" s="193"/>
      <c r="C135" s="193"/>
      <c r="D135" s="193"/>
      <c r="E135" s="193"/>
      <c r="F135" s="193"/>
      <c r="G135" s="193"/>
      <c r="H135" s="193"/>
      <c r="I135" s="193"/>
    </row>
    <row r="136" spans="1:9" ht="14.25" customHeight="1">
      <c r="A136" s="111"/>
      <c r="B136" s="322" t="s">
        <v>175</v>
      </c>
      <c r="C136" s="322"/>
      <c r="D136" s="322"/>
      <c r="E136" s="322"/>
      <c r="F136" s="322"/>
      <c r="G136" s="322"/>
      <c r="H136" s="322"/>
      <c r="I136" s="322"/>
    </row>
    <row r="137" spans="1:9" ht="14.25">
      <c r="A137" s="325" t="s">
        <v>171</v>
      </c>
      <c r="B137" s="325"/>
      <c r="C137" s="325"/>
      <c r="D137" s="325"/>
      <c r="E137" s="325"/>
      <c r="F137" s="325"/>
      <c r="G137" s="325"/>
      <c r="H137" s="325"/>
      <c r="I137" s="325"/>
    </row>
    <row r="138" spans="1:9" ht="14.25" customHeight="1">
      <c r="A138" s="169"/>
      <c r="B138" s="89"/>
      <c r="C138" s="89"/>
      <c r="D138" s="89"/>
      <c r="E138" s="89"/>
      <c r="F138" s="90"/>
      <c r="G138" s="89"/>
      <c r="H138" s="169"/>
      <c r="I138" s="169"/>
    </row>
    <row r="139" spans="1:9" ht="43.5" customHeight="1">
      <c r="A139" s="323" t="s">
        <v>39</v>
      </c>
      <c r="B139" s="323"/>
      <c r="C139" s="323"/>
      <c r="D139" s="323"/>
      <c r="E139" s="323"/>
      <c r="F139" s="323"/>
      <c r="G139" s="323"/>
      <c r="H139" s="323"/>
      <c r="I139" s="323"/>
    </row>
    <row r="140" spans="1:9" ht="29.25" customHeight="1">
      <c r="A140" s="191"/>
      <c r="B140" s="191"/>
      <c r="C140" s="191"/>
      <c r="D140" s="191"/>
      <c r="E140" s="191"/>
      <c r="F140" s="191"/>
      <c r="G140" s="191"/>
      <c r="H140" s="191"/>
      <c r="I140" s="191"/>
    </row>
    <row r="141" spans="1:9" ht="45.75" customHeight="1">
      <c r="A141" s="324" t="s">
        <v>254</v>
      </c>
      <c r="B141" s="324"/>
      <c r="C141" s="324"/>
      <c r="D141" s="324"/>
      <c r="E141" s="324"/>
      <c r="F141" s="324"/>
      <c r="G141" s="324"/>
      <c r="H141" s="324"/>
      <c r="I141" s="324"/>
    </row>
    <row r="142" spans="1:9" ht="24.75" customHeight="1">
      <c r="A142" s="24" t="s">
        <v>93</v>
      </c>
      <c r="B142" s="23"/>
      <c r="C142" s="23"/>
      <c r="D142" s="23"/>
      <c r="E142" s="23"/>
      <c r="F142" s="23"/>
      <c r="G142" s="23"/>
      <c r="H142" s="23"/>
      <c r="I142" s="23"/>
    </row>
    <row r="143" spans="1:9" ht="14.25" customHeight="1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7.25">
      <c r="A144" s="323" t="s">
        <v>40</v>
      </c>
      <c r="B144" s="323"/>
      <c r="C144" s="323"/>
      <c r="D144" s="323"/>
      <c r="E144" s="323"/>
      <c r="F144" s="323"/>
      <c r="G144" s="323"/>
      <c r="H144" s="323"/>
      <c r="I144" s="323"/>
    </row>
    <row r="145" spans="1:9" ht="15">
      <c r="A145" s="198"/>
      <c r="B145" s="198"/>
      <c r="C145" s="198"/>
      <c r="D145" s="198"/>
      <c r="E145" s="198"/>
      <c r="F145" s="198"/>
      <c r="G145" s="198"/>
      <c r="H145" s="198"/>
      <c r="I145" s="198"/>
    </row>
    <row r="146" spans="1:9" ht="18">
      <c r="A146" s="23" t="s">
        <v>120</v>
      </c>
      <c r="B146" s="23"/>
      <c r="C146" s="23"/>
      <c r="D146" s="23"/>
      <c r="E146" s="23"/>
      <c r="F146" s="23"/>
      <c r="G146" s="23"/>
      <c r="H146" s="23"/>
      <c r="I146" s="23"/>
    </row>
    <row r="147" spans="1:9" ht="18">
      <c r="A147" s="326">
        <f>I99</f>
        <v>4500.333333333333</v>
      </c>
      <c r="B147" s="326"/>
      <c r="C147" s="23" t="s">
        <v>41</v>
      </c>
      <c r="D147" s="126"/>
      <c r="F147" s="23"/>
      <c r="G147" s="23"/>
      <c r="H147" s="23"/>
      <c r="I147" s="23"/>
    </row>
    <row r="148" spans="1:9" ht="18">
      <c r="A148" s="23" t="s">
        <v>121</v>
      </c>
      <c r="B148" s="23"/>
      <c r="C148" s="326">
        <f>I101</f>
        <v>0</v>
      </c>
      <c r="D148" s="326"/>
      <c r="E148" s="23" t="s">
        <v>81</v>
      </c>
      <c r="F148" s="23"/>
      <c r="G148" s="23"/>
      <c r="H148" s="23"/>
      <c r="I148" s="23"/>
    </row>
    <row r="149" spans="1:9" ht="18">
      <c r="A149" s="23"/>
      <c r="B149" s="23"/>
      <c r="C149" s="91"/>
      <c r="D149" s="23"/>
      <c r="E149" s="23"/>
      <c r="F149" s="23"/>
      <c r="G149" s="23"/>
      <c r="H149" s="23"/>
      <c r="I149" s="23"/>
    </row>
    <row r="150" spans="1:9" ht="18">
      <c r="A150" s="23" t="s">
        <v>42</v>
      </c>
      <c r="B150" s="327"/>
      <c r="C150" s="327"/>
      <c r="D150" s="23"/>
      <c r="E150" s="23"/>
      <c r="F150" s="23"/>
      <c r="G150" s="23"/>
      <c r="H150" s="23"/>
      <c r="I150" s="23"/>
    </row>
    <row r="151" spans="1:9" ht="32.25" customHeight="1">
      <c r="A151" s="23"/>
      <c r="B151" s="170"/>
      <c r="C151" s="170"/>
      <c r="D151" s="23"/>
      <c r="E151" s="23"/>
      <c r="F151" s="88" t="s">
        <v>122</v>
      </c>
      <c r="G151" s="24">
        <f>C128</f>
        <v>0</v>
      </c>
      <c r="H151" s="23"/>
      <c r="I151" s="23"/>
    </row>
    <row r="152" spans="1:9" ht="18">
      <c r="A152" s="23"/>
      <c r="B152" s="23"/>
      <c r="C152" s="23"/>
      <c r="D152" s="23"/>
      <c r="E152" s="93"/>
      <c r="F152" s="93"/>
      <c r="H152" s="23"/>
      <c r="I152" s="23"/>
    </row>
    <row r="153" spans="1:9" ht="15">
      <c r="A153" s="25" t="s">
        <v>43</v>
      </c>
      <c r="B153" s="18"/>
      <c r="C153" s="18"/>
      <c r="D153" s="18"/>
      <c r="E153" s="18"/>
      <c r="F153" s="18"/>
      <c r="G153" s="18"/>
      <c r="H153" s="18"/>
      <c r="I153" s="18"/>
    </row>
    <row r="154" spans="1:9" ht="15">
      <c r="A154" s="181" t="s">
        <v>158</v>
      </c>
      <c r="B154" s="14" t="s">
        <v>157</v>
      </c>
      <c r="C154" s="22"/>
      <c r="D154" s="22"/>
      <c r="E154" s="22"/>
      <c r="F154" s="22"/>
      <c r="G154" s="22"/>
      <c r="H154" s="18"/>
      <c r="I154" s="18"/>
    </row>
    <row r="155" spans="1:9" ht="15">
      <c r="A155" s="181" t="s">
        <v>158</v>
      </c>
      <c r="B155" s="14" t="s">
        <v>159</v>
      </c>
      <c r="C155" s="22"/>
      <c r="D155" s="22"/>
      <c r="E155" s="22"/>
      <c r="F155" s="22"/>
      <c r="G155" s="22"/>
      <c r="H155" s="18"/>
      <c r="I155" s="18"/>
    </row>
    <row r="156" spans="1:9" ht="15">
      <c r="A156" s="181" t="s">
        <v>158</v>
      </c>
      <c r="B156" s="14" t="s">
        <v>160</v>
      </c>
      <c r="C156" s="22"/>
      <c r="D156" s="22"/>
      <c r="E156" s="22"/>
      <c r="F156" s="22"/>
      <c r="G156" s="22"/>
      <c r="H156" s="18"/>
      <c r="I156" s="18"/>
    </row>
    <row r="157" spans="1:9" ht="15">
      <c r="A157" s="181" t="s">
        <v>158</v>
      </c>
      <c r="B157" s="14" t="s">
        <v>161</v>
      </c>
      <c r="C157" s="22"/>
      <c r="D157" s="22"/>
      <c r="E157" s="22"/>
      <c r="F157" s="22"/>
      <c r="G157" s="22"/>
      <c r="H157" s="18"/>
      <c r="I157" s="18"/>
    </row>
    <row r="158" spans="1:9" ht="15">
      <c r="A158" s="181" t="s">
        <v>158</v>
      </c>
      <c r="B158" s="14" t="s">
        <v>162</v>
      </c>
      <c r="C158" s="22"/>
      <c r="D158" s="22"/>
      <c r="E158" s="22"/>
      <c r="F158" s="22"/>
      <c r="G158" s="22"/>
      <c r="H158" s="18"/>
      <c r="I158" s="18"/>
    </row>
    <row r="159" spans="1:9" ht="15">
      <c r="A159" s="181" t="s">
        <v>158</v>
      </c>
      <c r="B159" s="14" t="s">
        <v>163</v>
      </c>
      <c r="C159" s="22"/>
      <c r="D159" s="22"/>
      <c r="E159" s="22"/>
      <c r="F159" s="22"/>
      <c r="G159" s="22"/>
      <c r="H159" s="18"/>
      <c r="I159" s="18"/>
    </row>
    <row r="160" spans="1:9" ht="15">
      <c r="A160" s="181" t="s">
        <v>158</v>
      </c>
      <c r="B160" s="14" t="s">
        <v>164</v>
      </c>
      <c r="C160" s="22"/>
      <c r="D160" s="22"/>
      <c r="E160" s="22"/>
      <c r="F160" s="22"/>
      <c r="G160" s="22"/>
      <c r="H160" s="18"/>
      <c r="I160" s="18"/>
    </row>
    <row r="161" spans="1:9" ht="15">
      <c r="A161" s="181" t="s">
        <v>158</v>
      </c>
      <c r="B161" s="14" t="s">
        <v>165</v>
      </c>
      <c r="C161" s="22"/>
      <c r="D161" s="22"/>
      <c r="E161" s="22"/>
      <c r="F161" s="22"/>
      <c r="G161" s="22"/>
      <c r="H161" s="18"/>
      <c r="I161" s="18"/>
    </row>
    <row r="162" spans="1:9" ht="15">
      <c r="A162" s="181" t="s">
        <v>158</v>
      </c>
      <c r="B162" s="14" t="s">
        <v>166</v>
      </c>
      <c r="C162" s="22"/>
      <c r="D162" s="22"/>
      <c r="E162" s="22"/>
      <c r="F162" s="22"/>
      <c r="G162" s="22"/>
      <c r="H162" s="18"/>
      <c r="I162" s="18"/>
    </row>
    <row r="163" spans="1:9" ht="15">
      <c r="A163" s="181" t="s">
        <v>158</v>
      </c>
      <c r="B163" s="14" t="s">
        <v>167</v>
      </c>
      <c r="C163" s="22"/>
      <c r="D163" s="22"/>
      <c r="E163" s="22"/>
      <c r="F163" s="22"/>
      <c r="G163" s="22"/>
      <c r="H163" s="18"/>
      <c r="I163" s="18"/>
    </row>
    <row r="164" spans="1:9" ht="15">
      <c r="A164" s="14"/>
      <c r="B164" s="22"/>
      <c r="C164" s="22"/>
      <c r="D164" s="22"/>
      <c r="E164" s="22"/>
      <c r="F164" s="22"/>
      <c r="G164" s="22"/>
      <c r="H164" s="18"/>
      <c r="I164" s="18"/>
    </row>
    <row r="165" spans="1:9" ht="14.25">
      <c r="A165" s="13"/>
      <c r="B165" s="18"/>
      <c r="C165" s="18"/>
      <c r="D165" s="18"/>
      <c r="E165" s="18"/>
      <c r="F165" s="18"/>
      <c r="G165" s="18"/>
      <c r="H165" s="18"/>
      <c r="I165" s="18"/>
    </row>
    <row r="166" spans="1:9" ht="18">
      <c r="A166" s="92" t="s">
        <v>44</v>
      </c>
      <c r="B166" s="23"/>
      <c r="C166" s="23"/>
      <c r="D166" s="23"/>
      <c r="E166" s="23"/>
      <c r="F166" s="23"/>
      <c r="G166" s="23"/>
      <c r="H166" s="23"/>
      <c r="I166" s="23"/>
    </row>
    <row r="167" spans="1:9" ht="18">
      <c r="A167" s="93" t="s">
        <v>45</v>
      </c>
      <c r="B167" s="94">
        <f>C128</f>
        <v>0</v>
      </c>
      <c r="C167" s="93"/>
      <c r="D167" s="93"/>
      <c r="E167" s="93"/>
      <c r="F167" s="23"/>
      <c r="G167" s="23" t="s">
        <v>46</v>
      </c>
      <c r="H167" s="182"/>
      <c r="I167" s="23"/>
    </row>
    <row r="168" spans="1:9" ht="18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8">
      <c r="A169" s="23" t="s">
        <v>47</v>
      </c>
      <c r="B169" s="182"/>
      <c r="C169" s="23"/>
      <c r="D169" s="23"/>
      <c r="E169" s="23"/>
      <c r="F169" s="23"/>
      <c r="G169" s="23" t="s">
        <v>174</v>
      </c>
      <c r="H169" s="182"/>
      <c r="I169" s="23"/>
    </row>
    <row r="170" spans="1:9" ht="18">
      <c r="A170" s="23"/>
      <c r="B170" s="23"/>
      <c r="C170" s="23"/>
      <c r="D170" s="23"/>
      <c r="E170" s="23"/>
      <c r="F170" s="23"/>
      <c r="I170" s="23"/>
    </row>
    <row r="171" spans="1:9" ht="18">
      <c r="A171" s="23" t="s">
        <v>176</v>
      </c>
      <c r="B171" s="182"/>
      <c r="C171" s="150"/>
      <c r="D171" s="150"/>
      <c r="E171" s="150"/>
      <c r="F171" s="150"/>
      <c r="G171" s="23" t="s">
        <v>103</v>
      </c>
      <c r="H171" s="182"/>
      <c r="I171" s="94"/>
    </row>
    <row r="172" spans="1:9" ht="18">
      <c r="A172" s="93"/>
      <c r="B172" s="23"/>
      <c r="C172" s="23"/>
      <c r="D172" s="23"/>
      <c r="E172" s="23"/>
      <c r="F172" s="23"/>
      <c r="G172" s="23"/>
      <c r="H172" s="23"/>
      <c r="I172" s="23"/>
    </row>
    <row r="173" spans="1:9" ht="18">
      <c r="A173" s="23" t="s">
        <v>173</v>
      </c>
      <c r="B173" s="182"/>
      <c r="C173" s="23"/>
      <c r="D173" s="23"/>
      <c r="E173" s="23"/>
      <c r="F173" s="23"/>
      <c r="G173" s="23" t="s">
        <v>48</v>
      </c>
      <c r="H173" s="149"/>
      <c r="I173" s="23"/>
    </row>
    <row r="174" spans="1:9" ht="14.25">
      <c r="A174" s="18"/>
      <c r="B174" s="18"/>
      <c r="C174" s="18"/>
      <c r="D174" s="18"/>
      <c r="E174" s="18"/>
      <c r="F174" s="18"/>
      <c r="G174" s="18"/>
      <c r="H174" s="18"/>
      <c r="I174" s="18"/>
    </row>
    <row r="175" spans="1:9" ht="14.2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8">
      <c r="A176" s="192" t="s">
        <v>49</v>
      </c>
      <c r="B176" s="192">
        <f>A11</f>
        <v>0</v>
      </c>
      <c r="C176" s="103" t="s">
        <v>21</v>
      </c>
      <c r="D176" s="93"/>
      <c r="E176" s="93"/>
      <c r="F176" s="171"/>
      <c r="G176" s="192" t="s">
        <v>49</v>
      </c>
      <c r="H176" s="192">
        <f>A14</f>
        <v>0</v>
      </c>
      <c r="I176" s="103" t="s">
        <v>155</v>
      </c>
    </row>
    <row r="177" spans="1:9" ht="36.75" customHeight="1">
      <c r="A177" s="93"/>
      <c r="B177" s="93"/>
      <c r="C177" s="93"/>
      <c r="D177" s="93"/>
      <c r="E177" s="93"/>
      <c r="F177" s="171"/>
      <c r="G177" s="192" t="s">
        <v>49</v>
      </c>
      <c r="H177" s="192">
        <f>H121</f>
        <v>0</v>
      </c>
      <c r="I177" s="104" t="s">
        <v>71</v>
      </c>
    </row>
    <row r="178" spans="1:9" ht="18">
      <c r="A178" s="93"/>
      <c r="B178" s="93"/>
      <c r="C178" s="93"/>
      <c r="D178" s="93"/>
      <c r="E178" s="93"/>
      <c r="F178" s="93"/>
      <c r="G178" s="93"/>
      <c r="H178" s="93"/>
      <c r="I178" s="93"/>
    </row>
    <row r="179" spans="1:9" ht="27.75" customHeight="1">
      <c r="A179" s="328" t="str">
        <f>A4</f>
        <v>CORTE D'ASSISE DI MONZA</v>
      </c>
      <c r="B179" s="328"/>
      <c r="C179" s="328"/>
      <c r="D179" s="328"/>
      <c r="E179" s="328"/>
      <c r="F179" s="328"/>
      <c r="G179" s="328"/>
      <c r="H179" s="328"/>
      <c r="I179" s="328"/>
    </row>
    <row r="180" spans="1:9" ht="27.75" customHeight="1">
      <c r="A180" s="217"/>
      <c r="B180" s="217"/>
      <c r="C180" s="217"/>
      <c r="D180" s="217"/>
      <c r="E180" s="217"/>
      <c r="F180" s="217"/>
      <c r="G180" s="217"/>
      <c r="H180" s="217"/>
      <c r="I180" s="217"/>
    </row>
    <row r="181" spans="1:9" ht="20.25">
      <c r="A181" s="328" t="s">
        <v>51</v>
      </c>
      <c r="B181" s="328"/>
      <c r="C181" s="328"/>
      <c r="D181" s="328"/>
      <c r="E181" s="328"/>
      <c r="F181" s="328"/>
      <c r="G181" s="328"/>
      <c r="H181" s="328"/>
      <c r="I181" s="328"/>
    </row>
    <row r="182" spans="1:9" ht="20.25">
      <c r="A182" s="217"/>
      <c r="B182" s="217"/>
      <c r="C182" s="217"/>
      <c r="D182" s="217"/>
      <c r="E182" s="217"/>
      <c r="F182" s="217"/>
      <c r="G182" s="217"/>
      <c r="H182" s="217"/>
      <c r="I182" s="217"/>
    </row>
    <row r="183" spans="1:9" ht="14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8">
      <c r="A184" s="93" t="s">
        <v>150</v>
      </c>
      <c r="B184" s="141"/>
      <c r="C184" s="93"/>
      <c r="D184" s="93"/>
      <c r="E184" s="93"/>
      <c r="F184" s="93"/>
      <c r="G184" s="93"/>
      <c r="H184" s="93"/>
      <c r="I184" s="93"/>
    </row>
    <row r="185" spans="1:9" ht="18">
      <c r="A185" s="93" t="s">
        <v>116</v>
      </c>
      <c r="B185" s="93"/>
      <c r="C185" s="93"/>
      <c r="D185" s="93"/>
      <c r="E185" s="93"/>
      <c r="F185" s="93"/>
      <c r="H185" s="117">
        <f>C128</f>
        <v>0</v>
      </c>
      <c r="I185" s="93"/>
    </row>
    <row r="186" spans="1:9" ht="18">
      <c r="A186" s="93"/>
      <c r="B186" s="93"/>
      <c r="C186" s="93"/>
      <c r="D186" s="93"/>
      <c r="E186" s="93"/>
      <c r="F186" s="93"/>
      <c r="G186" s="93"/>
      <c r="H186" s="93"/>
      <c r="I186" s="93"/>
    </row>
    <row r="187" spans="1:8" ht="24.75" customHeight="1">
      <c r="A187" s="93" t="s">
        <v>108</v>
      </c>
      <c r="B187" s="93"/>
      <c r="C187" s="106">
        <f>E11</f>
        <v>0</v>
      </c>
      <c r="D187" s="107"/>
      <c r="E187" s="107"/>
      <c r="F187" s="152"/>
      <c r="G187" s="24">
        <f>G56</f>
        <v>0</v>
      </c>
      <c r="H187" s="23" t="s">
        <v>3</v>
      </c>
    </row>
    <row r="188" spans="1:8" ht="18" customHeight="1">
      <c r="A188" s="93"/>
      <c r="B188" s="93"/>
      <c r="C188" s="218"/>
      <c r="D188" s="93"/>
      <c r="E188" s="93"/>
      <c r="F188" s="3"/>
      <c r="G188" s="24"/>
      <c r="H188" s="23"/>
    </row>
    <row r="189" spans="1:9" ht="75" customHeight="1">
      <c r="A189" s="320" t="s">
        <v>76</v>
      </c>
      <c r="B189" s="320"/>
      <c r="C189" s="320"/>
      <c r="D189" s="320"/>
      <c r="E189" s="320"/>
      <c r="F189" s="320"/>
      <c r="G189" s="320"/>
      <c r="H189" s="320"/>
      <c r="I189" s="320"/>
    </row>
    <row r="190" spans="1:9" ht="24.75" customHeight="1">
      <c r="A190" s="329" t="s">
        <v>75</v>
      </c>
      <c r="B190" s="329"/>
      <c r="C190" s="194"/>
      <c r="D190" s="194"/>
      <c r="E190" s="194"/>
      <c r="F190" s="194"/>
      <c r="G190" s="194"/>
      <c r="H190" s="194"/>
      <c r="I190" s="194"/>
    </row>
    <row r="191" spans="1:9" ht="66" customHeight="1">
      <c r="A191" s="330" t="str">
        <f>IF(A132=1,B132,IF(A134=1,B134,IF(A136=1,B136)))</f>
        <v>difensore di imputato/indagato ammesso al Patrocinio a spese dello Stato con provvedimento emesso da questo Ufficio in data ______________ (ipotesi ex art. 82 D.P.R. 115/2002)</v>
      </c>
      <c r="B191" s="330"/>
      <c r="C191" s="330"/>
      <c r="D191" s="330"/>
      <c r="E191" s="330"/>
      <c r="F191" s="330"/>
      <c r="G191" s="330"/>
      <c r="H191" s="330"/>
      <c r="I191" s="330"/>
    </row>
    <row r="192" spans="1:9" ht="68.25" customHeight="1">
      <c r="A192" s="320" t="s">
        <v>74</v>
      </c>
      <c r="B192" s="320"/>
      <c r="C192" s="320"/>
      <c r="D192" s="320"/>
      <c r="E192" s="320"/>
      <c r="F192" s="320"/>
      <c r="G192" s="320"/>
      <c r="H192" s="320"/>
      <c r="I192" s="320"/>
    </row>
    <row r="193" spans="1:9" ht="36" customHeight="1">
      <c r="A193" s="331" t="s">
        <v>77</v>
      </c>
      <c r="B193" s="331"/>
      <c r="C193" s="331"/>
      <c r="D193" s="331"/>
      <c r="E193" s="331"/>
      <c r="F193" s="331"/>
      <c r="G193" s="331"/>
      <c r="H193" s="331"/>
      <c r="I193" s="331"/>
    </row>
    <row r="194" spans="1:9" ht="75" customHeight="1">
      <c r="A194" s="332" t="s">
        <v>255</v>
      </c>
      <c r="B194" s="332"/>
      <c r="C194" s="332"/>
      <c r="D194" s="332"/>
      <c r="E194" s="332"/>
      <c r="F194" s="332"/>
      <c r="G194" s="332"/>
      <c r="H194" s="332"/>
      <c r="I194" s="332"/>
    </row>
    <row r="195" spans="1:9" ht="37.5" customHeight="1">
      <c r="A195" s="331" t="s">
        <v>79</v>
      </c>
      <c r="B195" s="331"/>
      <c r="C195" s="331"/>
      <c r="D195" s="331"/>
      <c r="E195" s="331"/>
      <c r="F195" s="331"/>
      <c r="G195" s="331"/>
      <c r="H195" s="331"/>
      <c r="I195" s="331"/>
    </row>
    <row r="196" spans="1:9" ht="25.5" customHeight="1">
      <c r="A196" s="331" t="s">
        <v>78</v>
      </c>
      <c r="B196" s="331"/>
      <c r="C196" s="331"/>
      <c r="D196" s="331"/>
      <c r="E196" s="331"/>
      <c r="F196" s="331"/>
      <c r="G196" s="331"/>
      <c r="H196" s="331"/>
      <c r="I196" s="331"/>
    </row>
    <row r="197" spans="1:9" ht="17.25">
      <c r="A197" s="320" t="s">
        <v>80</v>
      </c>
      <c r="B197" s="320"/>
      <c r="C197" s="320"/>
      <c r="D197" s="320"/>
      <c r="E197" s="320"/>
      <c r="F197" s="320"/>
      <c r="G197" s="320"/>
      <c r="H197" s="320"/>
      <c r="I197" s="320"/>
    </row>
    <row r="198" spans="1:9" ht="18">
      <c r="A198" s="93" t="s">
        <v>117</v>
      </c>
      <c r="B198" s="165"/>
      <c r="D198" s="93">
        <f>C127</f>
        <v>0</v>
      </c>
      <c r="E198" s="93"/>
      <c r="F198" s="93"/>
      <c r="G198" s="336" t="s">
        <v>168</v>
      </c>
      <c r="H198" s="336"/>
      <c r="I198" s="197">
        <f>I99</f>
        <v>4500.333333333333</v>
      </c>
    </row>
    <row r="199" spans="1:9" ht="18">
      <c r="A199" s="127" t="s">
        <v>123</v>
      </c>
      <c r="B199" s="93"/>
      <c r="C199" s="93"/>
      <c r="D199" s="93"/>
      <c r="E199" s="93"/>
      <c r="F199" s="93"/>
      <c r="G199" s="184"/>
      <c r="I199" s="93"/>
    </row>
    <row r="200" spans="1:9" ht="21" customHeight="1">
      <c r="A200" s="93" t="s">
        <v>169</v>
      </c>
      <c r="B200" s="93"/>
      <c r="C200" s="337">
        <f>I101</f>
        <v>0</v>
      </c>
      <c r="D200" s="337"/>
      <c r="E200" s="127" t="s">
        <v>124</v>
      </c>
      <c r="F200" s="93"/>
      <c r="G200" s="184"/>
      <c r="I200" s="93"/>
    </row>
    <row r="201" spans="1:9" ht="42" customHeight="1">
      <c r="A201" s="93"/>
      <c r="B201" s="93"/>
      <c r="C201" s="93"/>
      <c r="D201" s="93"/>
      <c r="E201" s="165"/>
      <c r="F201" s="93"/>
      <c r="G201" s="93"/>
      <c r="H201" s="93"/>
      <c r="I201" s="93"/>
    </row>
    <row r="202" spans="1:9" ht="39.75" customHeight="1">
      <c r="A202" s="344" t="s">
        <v>109</v>
      </c>
      <c r="B202" s="344"/>
      <c r="C202" s="344"/>
      <c r="D202" s="344"/>
      <c r="E202" s="344"/>
      <c r="F202" s="344"/>
      <c r="G202" s="344"/>
      <c r="H202" s="344"/>
      <c r="I202" s="344"/>
    </row>
    <row r="203" spans="1:9" ht="24.75" customHeight="1">
      <c r="A203" s="344" t="s">
        <v>82</v>
      </c>
      <c r="B203" s="344"/>
      <c r="C203" s="344"/>
      <c r="D203" s="344"/>
      <c r="E203" s="344"/>
      <c r="F203" s="344"/>
      <c r="G203" s="344"/>
      <c r="H203" s="344"/>
      <c r="I203" s="344"/>
    </row>
    <row r="204" spans="1:9" ht="16.5" customHeight="1">
      <c r="A204" s="344" t="s">
        <v>83</v>
      </c>
      <c r="B204" s="344"/>
      <c r="C204" s="344"/>
      <c r="D204" s="344"/>
      <c r="E204" s="344"/>
      <c r="F204" s="344"/>
      <c r="G204" s="344"/>
      <c r="H204" s="344"/>
      <c r="I204" s="344"/>
    </row>
    <row r="205" spans="1:9" ht="17.25" customHeight="1">
      <c r="A205" s="93" t="s">
        <v>52</v>
      </c>
      <c r="B205" s="93"/>
      <c r="C205" s="93"/>
      <c r="D205" s="93"/>
      <c r="E205" s="93"/>
      <c r="F205" s="93"/>
      <c r="G205" s="93"/>
      <c r="H205" s="93"/>
      <c r="I205" s="93"/>
    </row>
    <row r="206" spans="1:9" ht="18">
      <c r="A206" s="93"/>
      <c r="B206" s="93"/>
      <c r="C206" s="93"/>
      <c r="D206" s="93"/>
      <c r="E206" s="93"/>
      <c r="F206" s="165"/>
      <c r="G206" s="165"/>
      <c r="H206" s="93" t="s">
        <v>53</v>
      </c>
      <c r="I206" s="93"/>
    </row>
    <row r="207" spans="1:9" ht="18">
      <c r="A207" s="165"/>
      <c r="B207" s="165"/>
      <c r="C207" s="165"/>
      <c r="D207" s="165"/>
      <c r="E207" s="93"/>
      <c r="F207" s="165"/>
      <c r="G207" s="93"/>
      <c r="H207" s="93"/>
      <c r="I207" s="93"/>
    </row>
    <row r="208" spans="1:9" ht="18">
      <c r="A208" s="93" t="s">
        <v>106</v>
      </c>
      <c r="B208" s="93"/>
      <c r="C208" s="93"/>
      <c r="D208" s="93"/>
      <c r="E208" s="93"/>
      <c r="F208" s="93"/>
      <c r="G208" s="93"/>
      <c r="H208" s="93"/>
      <c r="I208" s="93"/>
    </row>
    <row r="209" spans="1:9" ht="18">
      <c r="A209" s="93" t="s">
        <v>70</v>
      </c>
      <c r="B209" s="93"/>
      <c r="C209" s="93"/>
      <c r="D209" s="93"/>
      <c r="E209" s="93"/>
      <c r="F209" s="93"/>
      <c r="G209" s="93"/>
      <c r="H209" s="93"/>
      <c r="I209" s="93"/>
    </row>
    <row r="210" spans="1:9" ht="44.25" customHeight="1">
      <c r="A210" s="93" t="s">
        <v>84</v>
      </c>
      <c r="B210" s="93"/>
      <c r="C210" s="93"/>
      <c r="D210" s="93"/>
      <c r="E210" s="93"/>
      <c r="F210" s="93"/>
      <c r="G210" s="93"/>
      <c r="H210" s="93"/>
      <c r="I210" s="93"/>
    </row>
    <row r="211" spans="1:9" ht="23.25" customHeight="1">
      <c r="A211" s="108"/>
      <c r="B211" s="108"/>
      <c r="C211" s="108"/>
      <c r="D211" s="108"/>
      <c r="E211" s="108"/>
      <c r="F211" s="108"/>
      <c r="G211" s="165"/>
      <c r="H211" s="104" t="s">
        <v>54</v>
      </c>
      <c r="I211" s="108"/>
    </row>
    <row r="212" spans="1:9" ht="14.25">
      <c r="A212" s="10"/>
      <c r="B212" s="9"/>
      <c r="C212" s="9"/>
      <c r="D212" s="9"/>
      <c r="E212" s="9"/>
      <c r="F212" s="9"/>
      <c r="G212" s="17"/>
      <c r="H212" s="17"/>
      <c r="I212" s="9"/>
    </row>
    <row r="213" spans="1:9" ht="19.5" customHeight="1">
      <c r="A213" s="333" t="s">
        <v>85</v>
      </c>
      <c r="B213" s="334"/>
      <c r="C213" s="334"/>
      <c r="D213" s="334"/>
      <c r="E213" s="334"/>
      <c r="F213" s="334"/>
      <c r="G213" s="334"/>
      <c r="H213" s="334"/>
      <c r="I213" s="335"/>
    </row>
    <row r="214" spans="1:9" ht="23.25" customHeight="1">
      <c r="A214" s="109" t="s">
        <v>86</v>
      </c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73" t="s">
        <v>104</v>
      </c>
      <c r="B215" s="93"/>
      <c r="C215" s="93"/>
      <c r="D215" s="93"/>
      <c r="E215" s="93"/>
      <c r="F215" s="93"/>
      <c r="G215" s="93"/>
      <c r="H215" s="93"/>
      <c r="I215" s="110"/>
    </row>
    <row r="216" spans="1:9" ht="18">
      <c r="A216" s="173" t="s">
        <v>105</v>
      </c>
      <c r="B216" s="93"/>
      <c r="C216" s="93"/>
      <c r="D216" s="93"/>
      <c r="E216" s="93"/>
      <c r="F216" s="93"/>
      <c r="G216" s="93"/>
      <c r="H216" s="93"/>
      <c r="I216" s="110"/>
    </row>
    <row r="217" spans="1:9" ht="18">
      <c r="A217" s="338" t="s">
        <v>87</v>
      </c>
      <c r="B217" s="339"/>
      <c r="C217" s="339"/>
      <c r="D217" s="339"/>
      <c r="E217" s="339"/>
      <c r="F217" s="339"/>
      <c r="G217" s="339"/>
      <c r="H217" s="339"/>
      <c r="I217" s="340"/>
    </row>
    <row r="218" spans="1:9" ht="17.25">
      <c r="A218" s="341" t="s">
        <v>39</v>
      </c>
      <c r="B218" s="320"/>
      <c r="C218" s="320"/>
      <c r="D218" s="320"/>
      <c r="E218" s="320"/>
      <c r="F218" s="320"/>
      <c r="G218" s="320"/>
      <c r="H218" s="320"/>
      <c r="I218" s="342"/>
    </row>
    <row r="219" spans="1:9" ht="18">
      <c r="A219" s="109" t="s">
        <v>92</v>
      </c>
      <c r="B219" s="93"/>
      <c r="C219" s="93"/>
      <c r="D219" s="93"/>
      <c r="E219" s="93"/>
      <c r="F219" s="93"/>
      <c r="G219" s="93"/>
      <c r="H219" s="93"/>
      <c r="I219" s="110"/>
    </row>
    <row r="220" spans="1:9" ht="18">
      <c r="A220" s="109"/>
      <c r="B220" s="93"/>
      <c r="C220" s="93"/>
      <c r="D220" s="93"/>
      <c r="E220" s="93"/>
      <c r="F220" s="93"/>
      <c r="G220" s="93"/>
      <c r="H220" s="93"/>
      <c r="I220" s="110"/>
    </row>
    <row r="221" spans="1:9" ht="63" customHeight="1">
      <c r="A221" s="109" t="s">
        <v>88</v>
      </c>
      <c r="B221" s="93"/>
      <c r="C221" s="93"/>
      <c r="D221" s="93"/>
      <c r="E221" s="93"/>
      <c r="F221" s="93"/>
      <c r="G221" s="93"/>
      <c r="H221" s="93"/>
      <c r="I221" s="110"/>
    </row>
    <row r="222" spans="1:9" ht="18">
      <c r="A222" s="174"/>
      <c r="B222" s="107"/>
      <c r="C222" s="107"/>
      <c r="D222" s="107"/>
      <c r="E222" s="107"/>
      <c r="F222" s="107"/>
      <c r="G222" s="107"/>
      <c r="H222" s="107" t="s">
        <v>89</v>
      </c>
      <c r="I222" s="175"/>
    </row>
    <row r="223" spans="1:9" ht="18">
      <c r="A223" s="171"/>
      <c r="B223" s="171"/>
      <c r="C223" s="171"/>
      <c r="D223" s="171"/>
      <c r="E223" s="171"/>
      <c r="F223" s="171"/>
      <c r="G223" s="171"/>
      <c r="H223" s="171"/>
      <c r="I223" s="171"/>
    </row>
    <row r="224" spans="1:9" ht="17.25">
      <c r="A224" s="349" t="s">
        <v>90</v>
      </c>
      <c r="B224" s="349"/>
      <c r="C224" s="349"/>
      <c r="D224" s="349"/>
      <c r="E224" s="349"/>
      <c r="F224" s="349"/>
      <c r="G224" s="349"/>
      <c r="H224" s="349"/>
      <c r="I224" s="349"/>
    </row>
    <row r="225" spans="1:9" ht="18">
      <c r="A225" s="176"/>
      <c r="B225" s="177"/>
      <c r="C225" s="177"/>
      <c r="D225" s="177"/>
      <c r="E225" s="177"/>
      <c r="F225" s="177"/>
      <c r="G225" s="177"/>
      <c r="H225" s="177"/>
      <c r="I225" s="178"/>
    </row>
    <row r="226" spans="1:9" ht="18">
      <c r="A226" s="179" t="s">
        <v>91</v>
      </c>
      <c r="B226" s="93"/>
      <c r="C226" s="93"/>
      <c r="D226" s="93"/>
      <c r="E226" s="93"/>
      <c r="F226" s="93"/>
      <c r="G226" s="93"/>
      <c r="H226" s="93"/>
      <c r="I226" s="110"/>
    </row>
    <row r="227" spans="1:9" ht="18">
      <c r="A227" s="109"/>
      <c r="B227" s="93"/>
      <c r="C227" s="93"/>
      <c r="D227" s="93"/>
      <c r="E227" s="93"/>
      <c r="F227" s="93"/>
      <c r="G227" s="93"/>
      <c r="H227" s="93"/>
      <c r="I227" s="110"/>
    </row>
    <row r="228" spans="1:9" ht="18">
      <c r="A228" s="109" t="s">
        <v>88</v>
      </c>
      <c r="B228" s="93"/>
      <c r="C228" s="93"/>
      <c r="D228" s="93"/>
      <c r="E228" s="93"/>
      <c r="F228" s="93"/>
      <c r="G228" s="93"/>
      <c r="H228" s="93"/>
      <c r="I228" s="110"/>
    </row>
    <row r="229" spans="1:9" ht="18">
      <c r="A229" s="174"/>
      <c r="B229" s="107"/>
      <c r="C229" s="107"/>
      <c r="D229" s="107"/>
      <c r="E229" s="107"/>
      <c r="F229" s="107"/>
      <c r="G229" s="107"/>
      <c r="H229" s="107" t="s">
        <v>89</v>
      </c>
      <c r="I229" s="175"/>
    </row>
    <row r="230" spans="1:9" ht="18">
      <c r="A230" s="171"/>
      <c r="B230" s="171"/>
      <c r="C230" s="171"/>
      <c r="D230" s="171"/>
      <c r="E230" s="171"/>
      <c r="F230" s="171"/>
      <c r="G230" s="171"/>
      <c r="H230" s="171"/>
      <c r="I230" s="171"/>
    </row>
    <row r="231" spans="1:9" ht="14.25">
      <c r="A231" s="155"/>
      <c r="B231" s="155"/>
      <c r="C231" s="155"/>
      <c r="D231" s="155"/>
      <c r="E231" s="155"/>
      <c r="F231" s="155"/>
      <c r="G231" s="155"/>
      <c r="H231" s="155"/>
      <c r="I231" s="155"/>
    </row>
  </sheetData>
  <sheetProtection password="B1E4" sheet="1" formatCells="0" selectLockedCells="1"/>
  <mergeCells count="70">
    <mergeCell ref="A1:I1"/>
    <mergeCell ref="A2:I2"/>
    <mergeCell ref="A4:I4"/>
    <mergeCell ref="A6:I6"/>
    <mergeCell ref="A7:I7"/>
    <mergeCell ref="A8:I8"/>
    <mergeCell ref="A9:B9"/>
    <mergeCell ref="B11:C11"/>
    <mergeCell ref="B12:C12"/>
    <mergeCell ref="B18:E18"/>
    <mergeCell ref="H22:I22"/>
    <mergeCell ref="A42:I42"/>
    <mergeCell ref="H36:I36"/>
    <mergeCell ref="B40:E40"/>
    <mergeCell ref="H40:I40"/>
    <mergeCell ref="A53:I53"/>
    <mergeCell ref="A57:I57"/>
    <mergeCell ref="B27:E27"/>
    <mergeCell ref="H27:I27"/>
    <mergeCell ref="B32:E32"/>
    <mergeCell ref="H32:I32"/>
    <mergeCell ref="B33:E33"/>
    <mergeCell ref="A34:I34"/>
    <mergeCell ref="B36:E36"/>
    <mergeCell ref="A38:I38"/>
    <mergeCell ref="A60:F60"/>
    <mergeCell ref="A61:F61"/>
    <mergeCell ref="A102:I102"/>
    <mergeCell ref="A110:I110"/>
    <mergeCell ref="A181:I181"/>
    <mergeCell ref="A189:I189"/>
    <mergeCell ref="A111:I111"/>
    <mergeCell ref="A190:B190"/>
    <mergeCell ref="A191:I191"/>
    <mergeCell ref="A139:I139"/>
    <mergeCell ref="A141:I141"/>
    <mergeCell ref="A144:I144"/>
    <mergeCell ref="A147:B147"/>
    <mergeCell ref="C148:D148"/>
    <mergeCell ref="B150:C150"/>
    <mergeCell ref="G198:H198"/>
    <mergeCell ref="C200:D200"/>
    <mergeCell ref="B22:E22"/>
    <mergeCell ref="A192:I192"/>
    <mergeCell ref="A193:I193"/>
    <mergeCell ref="A194:I194"/>
    <mergeCell ref="A195:I195"/>
    <mergeCell ref="A196:I196"/>
    <mergeCell ref="A197:I197"/>
    <mergeCell ref="A179:I179"/>
    <mergeCell ref="B46:E46"/>
    <mergeCell ref="A224:I224"/>
    <mergeCell ref="A218:I218"/>
    <mergeCell ref="A217:I217"/>
    <mergeCell ref="A213:I213"/>
    <mergeCell ref="A204:I204"/>
    <mergeCell ref="A203:I203"/>
    <mergeCell ref="A202:I202"/>
    <mergeCell ref="A137:I137"/>
    <mergeCell ref="B136:I136"/>
    <mergeCell ref="A50:I50"/>
    <mergeCell ref="B134:I134"/>
    <mergeCell ref="B132:I132"/>
    <mergeCell ref="A130:I130"/>
    <mergeCell ref="A118:I119"/>
    <mergeCell ref="A52:I52"/>
    <mergeCell ref="A51:I51"/>
    <mergeCell ref="A109:I109"/>
    <mergeCell ref="A112:I112"/>
    <mergeCell ref="A116:I116"/>
  </mergeCells>
  <conditionalFormatting sqref="B167">
    <cfRule type="cellIs" priority="3" dxfId="12" operator="equal">
      <formula>"C131"</formula>
    </cfRule>
  </conditionalFormatting>
  <conditionalFormatting sqref="A14 A12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1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3:G24 G41">
      <formula1>0</formula1>
      <formula2>99</formula2>
    </dataValidation>
    <dataValidation type="whole" allowBlank="1" showInputMessage="1" showErrorMessage="1" sqref="A28">
      <formula1>1</formula1>
      <formula2>999</formula2>
    </dataValidation>
    <dataValidation type="whole" allowBlank="1" showInputMessage="1" showErrorMessage="1" sqref="A49 G28 G33 A33 F37:G37 F49 F41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53" max="8" man="1"/>
    <brk id="114" max="8" man="1"/>
    <brk id="174" max="8" man="1"/>
  </rowBreaks>
  <drawing r:id="rId3"/>
  <legacyDrawing r:id="rId2"/>
  <oleObjects>
    <oleObject progId="Word.Picture.8" shapeId="18624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zoomScalePageLayoutView="0" workbookViewId="0" topLeftCell="A46">
      <selection activeCell="A40" sqref="A40:I40"/>
    </sheetView>
  </sheetViews>
  <sheetFormatPr defaultColWidth="9.140625" defaultRowHeight="15"/>
  <cols>
    <col min="1" max="1" width="12.57421875" style="0" customWidth="1"/>
    <col min="2" max="2" width="11.140625" style="0" customWidth="1"/>
    <col min="3" max="3" width="9.8515625" style="0" customWidth="1"/>
    <col min="4" max="5" width="9.7109375" style="0" customWidth="1"/>
    <col min="6" max="6" width="12.7109375" style="0" customWidth="1"/>
    <col min="7" max="7" width="14.140625" style="0" customWidth="1"/>
    <col min="8" max="8" width="13.421875" style="0" customWidth="1"/>
    <col min="9" max="9" width="23.57421875" style="0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>
      <c r="A3" s="52"/>
      <c r="B3" s="26"/>
      <c r="C3" s="26"/>
      <c r="D3" s="26"/>
      <c r="E3" s="26"/>
      <c r="F3" s="26"/>
      <c r="G3" s="26"/>
      <c r="H3" s="26"/>
      <c r="I3" s="26"/>
    </row>
    <row r="4" spans="1:9" ht="20.25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0.25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20.25">
      <c r="A6" s="27"/>
      <c r="B6" s="27"/>
      <c r="C6" s="27"/>
      <c r="D6" s="27"/>
      <c r="E6" s="27"/>
      <c r="F6" s="27"/>
      <c r="G6" s="27"/>
      <c r="H6" s="27"/>
      <c r="I6" s="27"/>
    </row>
    <row r="7" spans="1:9" ht="20.25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1" customHeight="1">
      <c r="A8" s="271" t="s">
        <v>204</v>
      </c>
      <c r="B8" s="271"/>
      <c r="C8" s="271"/>
      <c r="D8" s="271"/>
      <c r="E8" s="271"/>
      <c r="F8" s="271"/>
      <c r="G8" s="271"/>
      <c r="H8" s="271"/>
      <c r="I8" s="271"/>
    </row>
    <row r="9" spans="1:9" ht="15" thickBot="1">
      <c r="A9" s="55"/>
      <c r="B9" s="2"/>
      <c r="C9" s="2"/>
      <c r="D9" s="2"/>
      <c r="E9" s="2"/>
      <c r="F9" s="2"/>
      <c r="G9" s="2"/>
      <c r="H9" s="2"/>
      <c r="I9" s="2"/>
    </row>
    <row r="10" spans="1:9" ht="1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ht="1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225" t="s">
        <v>4</v>
      </c>
      <c r="B19" s="272" t="s">
        <v>5</v>
      </c>
      <c r="C19" s="272"/>
      <c r="D19" s="272"/>
      <c r="E19" s="273"/>
      <c r="F19" s="95"/>
      <c r="G19" s="95"/>
      <c r="H19" s="95"/>
      <c r="I19" s="95"/>
    </row>
    <row r="20" spans="1:9" ht="15.7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4.25">
      <c r="A21" s="28" t="s">
        <v>127</v>
      </c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7.25" customHeight="1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7.2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1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14.25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">
      <c r="A38" s="44" t="s">
        <v>19</v>
      </c>
      <c r="B38" s="256" t="s">
        <v>212</v>
      </c>
      <c r="C38" s="256"/>
      <c r="D38" s="256"/>
      <c r="E38" s="257"/>
      <c r="F38" s="10"/>
      <c r="G38" s="29" t="s">
        <v>187</v>
      </c>
      <c r="H38" s="256" t="s">
        <v>213</v>
      </c>
      <c r="I38" s="257"/>
    </row>
    <row r="39" spans="1:9" ht="15.75" thickBot="1">
      <c r="A39" s="40">
        <v>0</v>
      </c>
      <c r="B39" s="38"/>
      <c r="C39" s="54" t="s">
        <v>6</v>
      </c>
      <c r="D39" s="159"/>
      <c r="E39" s="160"/>
      <c r="F39" s="161"/>
      <c r="G39" s="40">
        <v>0</v>
      </c>
      <c r="H39" s="163"/>
      <c r="I39" s="43" t="s">
        <v>6</v>
      </c>
    </row>
    <row r="40" spans="1:9" ht="14.25">
      <c r="A40" s="278" t="s">
        <v>131</v>
      </c>
      <c r="B40" s="278"/>
      <c r="C40" s="278"/>
      <c r="D40" s="278"/>
      <c r="E40" s="278"/>
      <c r="F40" s="278"/>
      <c r="G40" s="278"/>
      <c r="H40" s="278"/>
      <c r="I40" s="278"/>
    </row>
    <row r="41" spans="1:9" ht="15" thickBot="1">
      <c r="A41" s="153"/>
      <c r="B41" s="153"/>
      <c r="C41" s="153"/>
      <c r="D41" s="153"/>
      <c r="E41" s="153"/>
      <c r="F41" s="153"/>
      <c r="G41" s="153"/>
      <c r="H41" s="153"/>
      <c r="I41" s="153"/>
    </row>
    <row r="42" spans="1:9" ht="29.25" customHeight="1">
      <c r="A42" s="289" t="s">
        <v>132</v>
      </c>
      <c r="B42" s="290"/>
      <c r="C42" s="290"/>
      <c r="D42" s="290"/>
      <c r="E42" s="290"/>
      <c r="F42" s="290"/>
      <c r="G42" s="290"/>
      <c r="H42" s="290"/>
      <c r="I42" s="291"/>
    </row>
    <row r="43" spans="1:9" ht="33" customHeight="1">
      <c r="A43" s="303" t="s">
        <v>133</v>
      </c>
      <c r="B43" s="304"/>
      <c r="C43" s="304"/>
      <c r="D43" s="304"/>
      <c r="E43" s="304"/>
      <c r="F43" s="304"/>
      <c r="G43" s="304"/>
      <c r="H43" s="304"/>
      <c r="I43" s="305"/>
    </row>
    <row r="44" spans="1:9" ht="59.25" customHeight="1">
      <c r="A44" s="306" t="s">
        <v>134</v>
      </c>
      <c r="B44" s="307"/>
      <c r="C44" s="307"/>
      <c r="D44" s="307"/>
      <c r="E44" s="307"/>
      <c r="F44" s="307"/>
      <c r="G44" s="307"/>
      <c r="H44" s="307"/>
      <c r="I44" s="308"/>
    </row>
    <row r="45" spans="1:9" ht="32.25" customHeight="1" thickBot="1">
      <c r="A45" s="309" t="s">
        <v>135</v>
      </c>
      <c r="B45" s="310"/>
      <c r="C45" s="310"/>
      <c r="D45" s="310"/>
      <c r="E45" s="310"/>
      <c r="F45" s="310"/>
      <c r="G45" s="310"/>
      <c r="H45" s="310"/>
      <c r="I45" s="311"/>
    </row>
    <row r="46" spans="1:9" ht="15">
      <c r="A46" s="132" t="s">
        <v>20</v>
      </c>
      <c r="B46" s="39"/>
      <c r="C46" s="133">
        <f>A12</f>
        <v>0</v>
      </c>
      <c r="D46" s="134" t="s">
        <v>21</v>
      </c>
      <c r="E46" s="151"/>
      <c r="F46" s="133">
        <f>A15</f>
        <v>0</v>
      </c>
      <c r="G46" s="134" t="s">
        <v>64</v>
      </c>
      <c r="H46" s="135">
        <f>B13</f>
        <v>0</v>
      </c>
      <c r="I46" s="131" t="s">
        <v>66</v>
      </c>
    </row>
    <row r="47" spans="1:9" ht="15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">
      <c r="A48" s="69" t="s">
        <v>22</v>
      </c>
      <c r="B48" s="14"/>
      <c r="C48" s="15">
        <f>E12</f>
        <v>0</v>
      </c>
      <c r="D48" s="15"/>
      <c r="E48" s="15"/>
      <c r="F48" s="15"/>
      <c r="G48" s="148"/>
      <c r="H48" s="18" t="s">
        <v>3</v>
      </c>
      <c r="I48" s="65"/>
    </row>
    <row r="49" spans="1:9" ht="14.25">
      <c r="A49" s="283" t="s">
        <v>139</v>
      </c>
      <c r="B49" s="284"/>
      <c r="C49" s="284"/>
      <c r="D49" s="284"/>
      <c r="E49" s="284"/>
      <c r="F49" s="284"/>
      <c r="G49" s="284"/>
      <c r="H49" s="284"/>
      <c r="I49" s="285"/>
    </row>
    <row r="50" spans="1:9" ht="15">
      <c r="A50" s="216" t="s">
        <v>23</v>
      </c>
      <c r="B50" s="58"/>
      <c r="C50" s="58"/>
      <c r="D50" s="58"/>
      <c r="E50" s="58"/>
      <c r="F50" s="152"/>
      <c r="G50" s="59" t="s">
        <v>24</v>
      </c>
      <c r="H50" s="60"/>
      <c r="I50" s="61"/>
    </row>
    <row r="51" spans="1:9" ht="15">
      <c r="A51" s="62" t="s">
        <v>25</v>
      </c>
      <c r="B51" s="63"/>
      <c r="C51" s="63"/>
      <c r="D51" s="63"/>
      <c r="E51" s="63"/>
      <c r="F51" s="3"/>
      <c r="G51" s="64">
        <v>250</v>
      </c>
      <c r="H51" s="14"/>
      <c r="I51" s="65"/>
    </row>
    <row r="52" spans="1:9" ht="15">
      <c r="A52" s="279" t="s">
        <v>118</v>
      </c>
      <c r="B52" s="280"/>
      <c r="C52" s="280"/>
      <c r="D52" s="280"/>
      <c r="E52" s="280"/>
      <c r="F52" s="280"/>
      <c r="G52" s="64">
        <f>LOOKUP(A20,{0,1},{0,300})</f>
        <v>0</v>
      </c>
      <c r="H52" s="64"/>
      <c r="I52" s="66"/>
    </row>
    <row r="53" spans="1:9" ht="15">
      <c r="A53" s="281"/>
      <c r="B53" s="282"/>
      <c r="C53" s="282"/>
      <c r="D53" s="282"/>
      <c r="E53" s="282"/>
      <c r="F53" s="282"/>
      <c r="G53" s="64"/>
      <c r="H53" s="64"/>
      <c r="I53" s="66"/>
    </row>
    <row r="54" spans="1:9" ht="15">
      <c r="A54" s="34" t="s">
        <v>26</v>
      </c>
      <c r="B54" s="12"/>
      <c r="C54" s="12"/>
      <c r="D54" s="12"/>
      <c r="E54" s="12"/>
      <c r="F54" s="3"/>
      <c r="G54" s="64">
        <v>200</v>
      </c>
      <c r="H54" s="14"/>
      <c r="I54" s="65"/>
    </row>
    <row r="55" spans="1:9" ht="15">
      <c r="A55" s="57" t="s">
        <v>27</v>
      </c>
      <c r="B55" s="16"/>
      <c r="C55" s="16"/>
      <c r="D55" s="16"/>
      <c r="E55" s="16"/>
      <c r="F55" s="162"/>
      <c r="G55" s="67">
        <f>SUM(G51:G54)</f>
        <v>450</v>
      </c>
      <c r="H55" s="67"/>
      <c r="I55" s="68">
        <f>+G55</f>
        <v>450</v>
      </c>
    </row>
    <row r="56" spans="1:9" ht="15">
      <c r="A56" s="56"/>
      <c r="B56" s="14"/>
      <c r="C56" s="14"/>
      <c r="D56" s="14"/>
      <c r="E56" s="14"/>
      <c r="F56" s="3"/>
      <c r="G56" s="14"/>
      <c r="H56" s="14"/>
      <c r="I56" s="65"/>
    </row>
    <row r="57" spans="1:9" ht="15">
      <c r="A57" s="112" t="s">
        <v>28</v>
      </c>
      <c r="B57" s="15"/>
      <c r="C57" s="15"/>
      <c r="D57" s="15"/>
      <c r="E57" s="15"/>
      <c r="F57" s="152"/>
      <c r="G57" s="59" t="s">
        <v>29</v>
      </c>
      <c r="H57" s="15"/>
      <c r="I57" s="61" t="s">
        <v>107</v>
      </c>
    </row>
    <row r="58" spans="1:9" ht="15">
      <c r="A58" s="56" t="s">
        <v>216</v>
      </c>
      <c r="B58" s="14"/>
      <c r="C58" s="14"/>
      <c r="D58" s="14"/>
      <c r="E58" s="14"/>
      <c r="F58" s="3"/>
      <c r="G58" s="226">
        <f>IF(A25=2,350,IF(A25=1,0))</f>
        <v>0</v>
      </c>
      <c r="H58" s="14"/>
      <c r="I58" s="70">
        <f>G58</f>
        <v>0</v>
      </c>
    </row>
    <row r="59" spans="1:9" ht="15">
      <c r="A59" s="56"/>
      <c r="B59" s="14"/>
      <c r="C59" s="14"/>
      <c r="D59" s="14"/>
      <c r="E59" s="14"/>
      <c r="F59" s="3"/>
      <c r="G59" s="226"/>
      <c r="H59" s="14"/>
      <c r="I59" s="65"/>
    </row>
    <row r="60" spans="1:9" ht="15">
      <c r="A60" s="56" t="s">
        <v>56</v>
      </c>
      <c r="B60" s="14"/>
      <c r="C60" s="14"/>
      <c r="D60" s="14"/>
      <c r="E60" s="14"/>
      <c r="F60" s="3"/>
      <c r="G60" s="71">
        <f>LOOKUP(G25,{0,1},{0,300})</f>
        <v>0</v>
      </c>
      <c r="H60" s="14"/>
      <c r="I60" s="70">
        <f>G60</f>
        <v>0</v>
      </c>
    </row>
    <row r="61" spans="1:9" ht="15">
      <c r="A61" s="56"/>
      <c r="B61" s="14"/>
      <c r="C61" s="14"/>
      <c r="D61" s="14"/>
      <c r="E61" s="14"/>
      <c r="F61" s="3"/>
      <c r="G61" s="226"/>
      <c r="H61" s="14"/>
      <c r="I61" s="65"/>
    </row>
    <row r="62" spans="1:9" ht="15">
      <c r="A62" s="56" t="s">
        <v>57</v>
      </c>
      <c r="B62" s="14"/>
      <c r="C62" s="14"/>
      <c r="D62" s="14"/>
      <c r="E62" s="14"/>
      <c r="F62" s="3"/>
      <c r="G62" s="226">
        <f>IF(A30&lt;5,0,IF(A30&gt;4,20))</f>
        <v>0</v>
      </c>
      <c r="H62" s="14"/>
      <c r="I62" s="70">
        <f>+G62*I55/100</f>
        <v>0</v>
      </c>
    </row>
    <row r="63" spans="1:9" ht="15">
      <c r="A63" s="56"/>
      <c r="B63" s="14"/>
      <c r="C63" s="14"/>
      <c r="D63" s="14"/>
      <c r="E63" s="14"/>
      <c r="F63" s="3"/>
      <c r="G63" s="226"/>
      <c r="H63" s="14"/>
      <c r="I63" s="65"/>
    </row>
    <row r="64" spans="1:9" ht="15">
      <c r="A64" s="56" t="s">
        <v>59</v>
      </c>
      <c r="B64" s="14"/>
      <c r="C64" s="14"/>
      <c r="D64" s="14"/>
      <c r="E64" s="14"/>
      <c r="F64" s="3"/>
      <c r="G64" s="226">
        <f>IF(G30&lt;5,0,IF(G30&gt;4,30))</f>
        <v>0</v>
      </c>
      <c r="H64" s="14"/>
      <c r="I64" s="70">
        <f>+G64*I55/100</f>
        <v>0</v>
      </c>
    </row>
    <row r="65" spans="1:9" ht="15">
      <c r="A65" s="56"/>
      <c r="B65" s="14"/>
      <c r="C65" s="14"/>
      <c r="D65" s="14"/>
      <c r="E65" s="14"/>
      <c r="F65" s="3"/>
      <c r="G65" s="226"/>
      <c r="H65" s="14"/>
      <c r="I65" s="65"/>
    </row>
    <row r="66" spans="1:9" ht="15">
      <c r="A66" s="56" t="s">
        <v>60</v>
      </c>
      <c r="B66" s="14"/>
      <c r="C66" s="14"/>
      <c r="D66" s="14"/>
      <c r="E66" s="14"/>
      <c r="F66" s="3"/>
      <c r="G66" s="226">
        <f>LOOKUP(A35,{1,2,3,4,5,6,7,8,9,10,11,12,13},{0,0,0,0,50,50,50,50,50,50,60,60,60})</f>
        <v>0</v>
      </c>
      <c r="H66" s="14"/>
      <c r="I66" s="70">
        <f>+G66*I55/100</f>
        <v>0</v>
      </c>
    </row>
    <row r="67" spans="1:9" ht="15">
      <c r="A67" s="56"/>
      <c r="B67" s="14"/>
      <c r="C67" s="14"/>
      <c r="D67" s="14"/>
      <c r="E67" s="14"/>
      <c r="F67" s="3"/>
      <c r="G67" s="226"/>
      <c r="H67" s="14"/>
      <c r="I67" s="65"/>
    </row>
    <row r="68" spans="1:9" ht="15">
      <c r="A68" s="56" t="s">
        <v>97</v>
      </c>
      <c r="B68" s="14"/>
      <c r="C68" s="14"/>
      <c r="D68" s="14"/>
      <c r="E68" s="14"/>
      <c r="F68" s="3"/>
      <c r="G68" s="226">
        <f>LOOKUP(G35,{1,2,3,4,5,6,7,8,9,10,11,12,13,14,15,16,17,18,19,20},{0,30,30,30,30,32,34,36,38,40,40,40,40,40,40,40,40,40,40,40})</f>
        <v>0</v>
      </c>
      <c r="H68" s="72"/>
      <c r="I68" s="70">
        <f>+G68*I55/100</f>
        <v>0</v>
      </c>
    </row>
    <row r="69" spans="1:9" ht="15">
      <c r="A69" s="56"/>
      <c r="B69" s="14"/>
      <c r="C69" s="14"/>
      <c r="D69" s="14"/>
      <c r="E69" s="14"/>
      <c r="F69" s="3"/>
      <c r="G69" s="226"/>
      <c r="H69" s="14"/>
      <c r="I69" s="70"/>
    </row>
    <row r="70" spans="1:9" ht="15">
      <c r="A70" s="56" t="s">
        <v>214</v>
      </c>
      <c r="B70" s="14"/>
      <c r="C70" s="14"/>
      <c r="D70" s="14"/>
      <c r="E70" s="14"/>
      <c r="F70" s="3"/>
      <c r="G70" s="71">
        <f>LOOKUP(A39,{0,1},{0,400})</f>
        <v>0</v>
      </c>
      <c r="H70" s="14"/>
      <c r="I70" s="70">
        <f>G70</f>
        <v>0</v>
      </c>
    </row>
    <row r="71" spans="1:9" ht="15">
      <c r="A71" s="56"/>
      <c r="B71" s="14"/>
      <c r="C71" s="14"/>
      <c r="D71" s="14"/>
      <c r="E71" s="14"/>
      <c r="F71" s="3"/>
      <c r="G71" s="71"/>
      <c r="H71" s="14"/>
      <c r="I71" s="70"/>
    </row>
    <row r="72" spans="1:9" ht="15">
      <c r="A72" s="56" t="s">
        <v>215</v>
      </c>
      <c r="B72" s="14"/>
      <c r="C72" s="14"/>
      <c r="D72" s="14"/>
      <c r="E72" s="14"/>
      <c r="F72" s="3"/>
      <c r="G72" s="71">
        <f>LOOKUP(G39,{0,1},{0,200})</f>
        <v>0</v>
      </c>
      <c r="H72" s="14"/>
      <c r="I72" s="70">
        <f>G72</f>
        <v>0</v>
      </c>
    </row>
    <row r="73" spans="1:9" ht="15.75" thickBot="1">
      <c r="A73" s="73"/>
      <c r="B73" s="41"/>
      <c r="C73" s="41"/>
      <c r="D73" s="41"/>
      <c r="E73" s="41"/>
      <c r="F73" s="163"/>
      <c r="G73" s="227"/>
      <c r="H73" s="41"/>
      <c r="I73" s="74"/>
    </row>
    <row r="74" spans="1:9" ht="15.75" thickBot="1">
      <c r="A74" s="69" t="s">
        <v>30</v>
      </c>
      <c r="B74" s="14"/>
      <c r="C74" s="14"/>
      <c r="D74" s="14"/>
      <c r="E74" s="14"/>
      <c r="F74" s="3"/>
      <c r="G74" s="75">
        <f>I55+I58+I60+I62+I64+I66+I68+I70+I72</f>
        <v>450</v>
      </c>
      <c r="H74" s="13" t="s">
        <v>31</v>
      </c>
      <c r="I74" s="77">
        <f>G74-(G74/3)</f>
        <v>300</v>
      </c>
    </row>
    <row r="75" spans="1:9" ht="15.75" thickBot="1">
      <c r="A75" s="21"/>
      <c r="B75" s="14"/>
      <c r="C75" s="14"/>
      <c r="D75" s="14"/>
      <c r="E75" s="14"/>
      <c r="F75" s="14"/>
      <c r="G75" s="75"/>
      <c r="H75" s="14"/>
      <c r="I75" s="78"/>
    </row>
    <row r="76" spans="1:9" ht="15.75" thickBot="1">
      <c r="A76" s="69" t="s">
        <v>32</v>
      </c>
      <c r="B76" s="3"/>
      <c r="C76" s="14"/>
      <c r="D76" s="14"/>
      <c r="E76" s="14"/>
      <c r="F76" s="14"/>
      <c r="G76" s="226"/>
      <c r="H76" s="14"/>
      <c r="I76" s="180"/>
    </row>
    <row r="77" spans="1:9" ht="19.5" customHeight="1">
      <c r="A77" s="20" t="s">
        <v>138</v>
      </c>
      <c r="B77" s="3"/>
      <c r="C77" s="76"/>
      <c r="D77" s="76"/>
      <c r="E77" s="76"/>
      <c r="F77" s="76"/>
      <c r="G77" s="76"/>
      <c r="H77" s="76"/>
      <c r="I77" s="80"/>
    </row>
    <row r="78" spans="1:9" ht="15.75" thickBot="1">
      <c r="A78" s="56"/>
      <c r="B78" s="3"/>
      <c r="C78" s="14"/>
      <c r="D78" s="14"/>
      <c r="E78" s="14"/>
      <c r="F78" s="14"/>
      <c r="G78" s="14"/>
      <c r="H78" s="14"/>
      <c r="I78" s="43"/>
    </row>
    <row r="79" spans="1:9" ht="15.75" thickBot="1">
      <c r="A79" s="69" t="s">
        <v>119</v>
      </c>
      <c r="B79" s="3"/>
      <c r="C79" s="14"/>
      <c r="D79" s="14"/>
      <c r="E79" s="14"/>
      <c r="F79" s="136">
        <v>0</v>
      </c>
      <c r="G79" s="14" t="s">
        <v>6</v>
      </c>
      <c r="H79" s="14"/>
      <c r="I79" s="79">
        <f>LOOKUP(F79,{0,1},{0,450})</f>
        <v>0</v>
      </c>
    </row>
    <row r="80" spans="1:9" ht="18" customHeight="1" thickBot="1">
      <c r="A80" s="20" t="s">
        <v>136</v>
      </c>
      <c r="B80" s="3"/>
      <c r="C80" s="19"/>
      <c r="D80" s="19"/>
      <c r="E80" s="19"/>
      <c r="F80" s="19"/>
      <c r="G80" s="19"/>
      <c r="H80" s="19"/>
      <c r="I80" s="45"/>
    </row>
    <row r="81" spans="1:9" ht="15.75" thickBot="1">
      <c r="A81" s="69" t="s">
        <v>33</v>
      </c>
      <c r="B81" s="3"/>
      <c r="C81" s="76"/>
      <c r="D81" s="76"/>
      <c r="E81" s="76"/>
      <c r="F81" s="76"/>
      <c r="G81" s="76"/>
      <c r="H81" s="76"/>
      <c r="I81" s="81">
        <f>SUM(I74:I79)</f>
        <v>300</v>
      </c>
    </row>
    <row r="82" spans="1:9" ht="15.75" thickBot="1">
      <c r="A82" s="69"/>
      <c r="B82" s="3"/>
      <c r="C82" s="76"/>
      <c r="D82" s="76"/>
      <c r="E82" s="76"/>
      <c r="F82" s="76"/>
      <c r="G82" s="76"/>
      <c r="H82" s="76"/>
      <c r="I82" s="82"/>
    </row>
    <row r="83" spans="1:9" ht="15.75" thickBot="1">
      <c r="A83" s="69" t="s">
        <v>34</v>
      </c>
      <c r="B83" s="3"/>
      <c r="C83" s="76"/>
      <c r="D83" s="76"/>
      <c r="E83" s="76"/>
      <c r="F83" s="76"/>
      <c r="G83" s="76"/>
      <c r="H83" s="76"/>
      <c r="I83" s="81">
        <f>I81*15/100</f>
        <v>45</v>
      </c>
    </row>
    <row r="84" spans="1:9" ht="15.75" thickBot="1">
      <c r="A84" s="69"/>
      <c r="B84" s="3"/>
      <c r="C84" s="76"/>
      <c r="D84" s="76"/>
      <c r="E84" s="76"/>
      <c r="F84" s="76"/>
      <c r="G84" s="76"/>
      <c r="H84" s="76"/>
      <c r="I84" s="82"/>
    </row>
    <row r="85" spans="1:9" ht="15.75" thickBot="1">
      <c r="A85" s="69" t="s">
        <v>35</v>
      </c>
      <c r="B85" s="3"/>
      <c r="C85" s="76"/>
      <c r="D85" s="76"/>
      <c r="E85" s="76"/>
      <c r="F85" s="76"/>
      <c r="G85" s="76"/>
      <c r="H85" s="76"/>
      <c r="I85" s="81">
        <f>I81+I83</f>
        <v>345</v>
      </c>
    </row>
    <row r="86" spans="1:9" ht="15.75" thickBot="1">
      <c r="A86" s="83" t="s">
        <v>36</v>
      </c>
      <c r="B86" s="163"/>
      <c r="C86" s="41"/>
      <c r="D86" s="41"/>
      <c r="E86" s="41"/>
      <c r="F86" s="41"/>
      <c r="G86" s="41"/>
      <c r="H86" s="41"/>
      <c r="I86" s="43"/>
    </row>
    <row r="87" spans="1:9" ht="15.75" thickBot="1">
      <c r="A87" s="83" t="s">
        <v>156</v>
      </c>
      <c r="B87" s="3"/>
      <c r="C87" s="14"/>
      <c r="D87" s="14"/>
      <c r="E87" s="14"/>
      <c r="F87" s="14"/>
      <c r="G87" s="14"/>
      <c r="H87" s="14"/>
      <c r="I87" s="186"/>
    </row>
    <row r="88" spans="1:9" ht="14.25">
      <c r="A88" s="292" t="s">
        <v>37</v>
      </c>
      <c r="B88" s="293"/>
      <c r="C88" s="293"/>
      <c r="D88" s="293"/>
      <c r="E88" s="293"/>
      <c r="F88" s="293"/>
      <c r="G88" s="293"/>
      <c r="H88" s="293"/>
      <c r="I88" s="294"/>
    </row>
    <row r="89" spans="1:9" ht="14.25">
      <c r="A89" s="119" t="s">
        <v>182</v>
      </c>
      <c r="B89" s="120"/>
      <c r="C89" s="120"/>
      <c r="D89" s="120"/>
      <c r="E89" s="120"/>
      <c r="F89" s="120"/>
      <c r="G89" s="120"/>
      <c r="H89" s="120"/>
      <c r="I89" s="121"/>
    </row>
    <row r="90" spans="1:9" ht="14.25">
      <c r="A90" s="122" t="s">
        <v>183</v>
      </c>
      <c r="B90" s="123"/>
      <c r="C90" s="123" t="s">
        <v>55</v>
      </c>
      <c r="D90" s="123"/>
      <c r="E90" s="123"/>
      <c r="F90" s="123"/>
      <c r="G90" s="123"/>
      <c r="H90" s="123"/>
      <c r="I90" s="124"/>
    </row>
    <row r="91" spans="1:9" ht="14.25">
      <c r="A91" s="122" t="s">
        <v>38</v>
      </c>
      <c r="B91" s="123"/>
      <c r="C91" s="123"/>
      <c r="D91" s="123"/>
      <c r="E91" s="123"/>
      <c r="F91" s="123"/>
      <c r="G91" s="123"/>
      <c r="H91" s="123"/>
      <c r="I91" s="124"/>
    </row>
    <row r="92" spans="1:9" ht="14.25">
      <c r="A92" s="122" t="s">
        <v>184</v>
      </c>
      <c r="B92" s="123"/>
      <c r="C92" s="123"/>
      <c r="D92" s="123"/>
      <c r="E92" s="123"/>
      <c r="F92" s="123"/>
      <c r="G92" s="123"/>
      <c r="H92" s="123"/>
      <c r="I92" s="124"/>
    </row>
    <row r="93" spans="1:9" ht="19.5" customHeight="1">
      <c r="A93" s="46" t="s">
        <v>192</v>
      </c>
      <c r="B93" s="47"/>
      <c r="C93" s="47"/>
      <c r="D93" s="47"/>
      <c r="E93" s="47"/>
      <c r="F93" s="47"/>
      <c r="G93" s="47"/>
      <c r="H93" s="47"/>
      <c r="I93" s="48"/>
    </row>
    <row r="94" spans="1:9" ht="21" customHeight="1">
      <c r="A94" s="122" t="s">
        <v>193</v>
      </c>
      <c r="B94" s="123"/>
      <c r="C94" s="123"/>
      <c r="D94" s="123"/>
      <c r="E94" s="123"/>
      <c r="F94" s="123"/>
      <c r="G94" s="123"/>
      <c r="H94" s="123"/>
      <c r="I94" s="124"/>
    </row>
    <row r="95" spans="1:9" ht="15" customHeight="1">
      <c r="A95" s="295" t="s">
        <v>225</v>
      </c>
      <c r="B95" s="296"/>
      <c r="C95" s="296"/>
      <c r="D95" s="296"/>
      <c r="E95" s="296"/>
      <c r="F95" s="296"/>
      <c r="G95" s="296"/>
      <c r="H95" s="296"/>
      <c r="I95" s="297"/>
    </row>
    <row r="96" spans="1:9" ht="33" customHeight="1">
      <c r="A96" s="298" t="s">
        <v>137</v>
      </c>
      <c r="B96" s="299"/>
      <c r="C96" s="299"/>
      <c r="D96" s="299"/>
      <c r="E96" s="299"/>
      <c r="F96" s="299"/>
      <c r="G96" s="299"/>
      <c r="H96" s="299"/>
      <c r="I96" s="300"/>
    </row>
    <row r="97" spans="1:9" ht="21" customHeight="1">
      <c r="A97" s="125" t="s">
        <v>253</v>
      </c>
      <c r="B97" s="123"/>
      <c r="C97" s="123"/>
      <c r="D97" s="123"/>
      <c r="E97" s="123"/>
      <c r="F97" s="123"/>
      <c r="G97" s="123"/>
      <c r="H97" s="123"/>
      <c r="I97" s="124"/>
    </row>
    <row r="98" spans="1:9" ht="21.75" customHeight="1" thickBot="1">
      <c r="A98" s="49" t="s">
        <v>96</v>
      </c>
      <c r="B98" s="50"/>
      <c r="C98" s="50"/>
      <c r="D98" s="50"/>
      <c r="E98" s="50"/>
      <c r="F98" s="50"/>
      <c r="G98" s="50"/>
      <c r="H98" s="50"/>
      <c r="I98" s="51"/>
    </row>
    <row r="99" spans="1:9" ht="14.25">
      <c r="A99" s="8"/>
      <c r="B99" s="8"/>
      <c r="C99" s="8"/>
      <c r="D99" s="8"/>
      <c r="E99" s="8"/>
      <c r="F99" s="8"/>
      <c r="G99" s="8"/>
      <c r="H99" s="8"/>
      <c r="I99" s="8"/>
    </row>
    <row r="100" spans="1:9" ht="22.5">
      <c r="A100" s="301" t="s">
        <v>0</v>
      </c>
      <c r="B100" s="301"/>
      <c r="C100" s="301"/>
      <c r="D100" s="301"/>
      <c r="E100" s="301"/>
      <c r="F100" s="301"/>
      <c r="G100" s="301"/>
      <c r="H100" s="301"/>
      <c r="I100" s="301"/>
    </row>
    <row r="101" spans="1:9" ht="22.5">
      <c r="A101" s="302" t="str">
        <f>A5</f>
        <v>IN COMPOSIZIONE MONOCRATICA</v>
      </c>
      <c r="B101" s="302"/>
      <c r="C101" s="302"/>
      <c r="D101" s="302"/>
      <c r="E101" s="302"/>
      <c r="F101" s="302"/>
      <c r="G101" s="302"/>
      <c r="H101" s="302"/>
      <c r="I101" s="302"/>
    </row>
    <row r="102" spans="1:9" ht="20.25">
      <c r="A102" s="312" t="s">
        <v>101</v>
      </c>
      <c r="B102" s="312"/>
      <c r="C102" s="312"/>
      <c r="D102" s="312"/>
      <c r="E102" s="312"/>
      <c r="F102" s="313"/>
      <c r="G102" s="313"/>
      <c r="H102" s="313"/>
      <c r="I102" s="313"/>
    </row>
    <row r="103" spans="1:9" ht="15.75" thickBot="1">
      <c r="A103" s="164"/>
      <c r="B103" s="164"/>
      <c r="C103" s="164"/>
      <c r="D103" s="164"/>
      <c r="E103" s="164"/>
      <c r="F103" s="164"/>
      <c r="G103" s="164"/>
      <c r="H103" s="164"/>
      <c r="I103" s="164"/>
    </row>
    <row r="104" spans="1:9" ht="14.25">
      <c r="A104" s="314" t="s">
        <v>102</v>
      </c>
      <c r="B104" s="315"/>
      <c r="C104" s="315"/>
      <c r="D104" s="315"/>
      <c r="E104" s="315"/>
      <c r="F104" s="315"/>
      <c r="G104" s="315"/>
      <c r="H104" s="315"/>
      <c r="I104" s="316"/>
    </row>
    <row r="105" spans="1:9" ht="52.5" customHeight="1" thickBot="1">
      <c r="A105" s="317"/>
      <c r="B105" s="318"/>
      <c r="C105" s="318"/>
      <c r="D105" s="318"/>
      <c r="E105" s="318"/>
      <c r="F105" s="318"/>
      <c r="G105" s="318"/>
      <c r="H105" s="318"/>
      <c r="I105" s="319"/>
    </row>
    <row r="106" spans="1:9" ht="14.25">
      <c r="A106" s="98"/>
      <c r="B106" s="98"/>
      <c r="C106" s="98"/>
      <c r="D106" s="98"/>
      <c r="E106" s="13"/>
      <c r="F106" s="13"/>
      <c r="G106" s="98"/>
      <c r="H106" s="98"/>
      <c r="I106" s="98"/>
    </row>
    <row r="107" spans="1:9" ht="18">
      <c r="A107" s="23" t="s">
        <v>100</v>
      </c>
      <c r="B107" s="165"/>
      <c r="C107" s="84">
        <f>A12</f>
        <v>0</v>
      </c>
      <c r="D107" s="23" t="s">
        <v>21</v>
      </c>
      <c r="E107" s="85"/>
      <c r="F107" s="84">
        <f>A15</f>
        <v>0</v>
      </c>
      <c r="G107" s="23" t="s">
        <v>64</v>
      </c>
      <c r="H107" s="86">
        <f>B13</f>
        <v>0</v>
      </c>
      <c r="I107" s="23" t="s">
        <v>66</v>
      </c>
    </row>
    <row r="108" spans="1:9" ht="18">
      <c r="A108" s="93"/>
      <c r="B108" s="93"/>
      <c r="C108" s="87"/>
      <c r="D108" s="87"/>
      <c r="E108" s="87"/>
      <c r="F108" s="87"/>
      <c r="G108" s="87"/>
      <c r="H108" s="87"/>
      <c r="I108" s="87"/>
    </row>
    <row r="109" spans="1:9" ht="18">
      <c r="A109" s="23" t="s">
        <v>114</v>
      </c>
      <c r="B109" s="137">
        <f>E12</f>
        <v>0</v>
      </c>
      <c r="C109" s="93"/>
      <c r="D109" s="23"/>
      <c r="E109" s="153"/>
      <c r="F109" s="153"/>
      <c r="G109" s="23" t="s">
        <v>113</v>
      </c>
      <c r="H109" s="23">
        <f>I12</f>
        <v>0</v>
      </c>
      <c r="I109" s="22"/>
    </row>
    <row r="110" spans="1:9" ht="18">
      <c r="A110" s="23"/>
      <c r="B110" s="24">
        <f>E13</f>
        <v>0</v>
      </c>
      <c r="C110" s="93"/>
      <c r="D110" s="23"/>
      <c r="E110" s="153"/>
      <c r="F110" s="153"/>
      <c r="G110" s="23" t="s">
        <v>113</v>
      </c>
      <c r="H110" s="23">
        <f>I13</f>
        <v>0</v>
      </c>
      <c r="I110" s="22"/>
    </row>
    <row r="111" spans="1:9" ht="18">
      <c r="A111" s="23"/>
      <c r="B111" s="24">
        <f>E14</f>
        <v>0</v>
      </c>
      <c r="C111" s="93"/>
      <c r="D111" s="23"/>
      <c r="E111" s="153"/>
      <c r="F111" s="153"/>
      <c r="G111" s="23" t="s">
        <v>113</v>
      </c>
      <c r="H111" s="23">
        <f>I14</f>
        <v>0</v>
      </c>
      <c r="I111" s="22"/>
    </row>
    <row r="112" spans="1:9" ht="18">
      <c r="A112" s="23"/>
      <c r="B112" s="24">
        <f>E15</f>
        <v>0</v>
      </c>
      <c r="C112" s="93"/>
      <c r="D112" s="23"/>
      <c r="E112" s="153"/>
      <c r="F112" s="153"/>
      <c r="G112" s="23" t="s">
        <v>113</v>
      </c>
      <c r="H112" s="23">
        <f>I15</f>
        <v>0</v>
      </c>
      <c r="I112" s="22"/>
    </row>
    <row r="113" spans="1:9" ht="14.25">
      <c r="A113" s="153"/>
      <c r="B113" s="153"/>
      <c r="C113" s="153"/>
      <c r="D113" s="153"/>
      <c r="E113" s="153"/>
      <c r="F113" s="153"/>
      <c r="G113" s="153"/>
      <c r="H113" s="153"/>
      <c r="I113" s="153"/>
    </row>
    <row r="114" spans="1:9" ht="18">
      <c r="A114" s="23" t="s">
        <v>115</v>
      </c>
      <c r="B114" s="153"/>
      <c r="C114" s="149"/>
      <c r="D114" s="23"/>
      <c r="E114" s="93"/>
      <c r="F114" s="88" t="s">
        <v>73</v>
      </c>
      <c r="G114" s="149"/>
      <c r="H114" s="23"/>
      <c r="I114" s="23"/>
    </row>
    <row r="115" spans="1:9" ht="14.25">
      <c r="A115" s="153"/>
      <c r="B115" s="153"/>
      <c r="C115" s="153"/>
      <c r="D115" s="153"/>
      <c r="E115" s="153"/>
      <c r="F115" s="153"/>
      <c r="G115" s="153"/>
      <c r="H115" s="153"/>
      <c r="I115" s="153"/>
    </row>
    <row r="116" spans="1:9" ht="17.25">
      <c r="A116" s="320" t="s">
        <v>67</v>
      </c>
      <c r="B116" s="320"/>
      <c r="C116" s="320"/>
      <c r="D116" s="320"/>
      <c r="E116" s="320"/>
      <c r="F116" s="320"/>
      <c r="G116" s="320"/>
      <c r="H116" s="320"/>
      <c r="I116" s="320"/>
    </row>
    <row r="117" spans="1:9" ht="18">
      <c r="A117" s="166"/>
      <c r="B117" s="166"/>
      <c r="C117" s="166"/>
      <c r="D117" s="166"/>
      <c r="E117" s="166"/>
      <c r="F117" s="166"/>
      <c r="G117" s="166"/>
      <c r="H117" s="166"/>
      <c r="I117" s="166"/>
    </row>
    <row r="118" spans="1:9" ht="42.75" customHeight="1">
      <c r="A118" s="199">
        <v>1</v>
      </c>
      <c r="B118" s="321" t="s">
        <v>68</v>
      </c>
      <c r="C118" s="321"/>
      <c r="D118" s="321"/>
      <c r="E118" s="321"/>
      <c r="F118" s="321"/>
      <c r="G118" s="321"/>
      <c r="H118" s="321"/>
      <c r="I118" s="321"/>
    </row>
    <row r="119" spans="1:9" ht="18">
      <c r="A119" s="167" t="s">
        <v>70</v>
      </c>
      <c r="B119" s="228"/>
      <c r="C119" s="228"/>
      <c r="D119" s="228"/>
      <c r="E119" s="228"/>
      <c r="F119" s="228"/>
      <c r="G119" s="228"/>
      <c r="H119" s="228"/>
      <c r="I119" s="228"/>
    </row>
    <row r="120" spans="1:9" ht="57.75" customHeight="1">
      <c r="A120" s="199"/>
      <c r="B120" s="321" t="s">
        <v>69</v>
      </c>
      <c r="C120" s="321"/>
      <c r="D120" s="321"/>
      <c r="E120" s="321"/>
      <c r="F120" s="321"/>
      <c r="G120" s="321"/>
      <c r="H120" s="321"/>
      <c r="I120" s="321"/>
    </row>
    <row r="121" spans="1:9" ht="18">
      <c r="A121" s="167" t="s">
        <v>70</v>
      </c>
      <c r="B121" s="232"/>
      <c r="C121" s="232"/>
      <c r="D121" s="232"/>
      <c r="E121" s="232"/>
      <c r="F121" s="232"/>
      <c r="G121" s="232"/>
      <c r="H121" s="232"/>
      <c r="I121" s="232"/>
    </row>
    <row r="122" spans="1:9" ht="81" customHeight="1">
      <c r="A122" s="199"/>
      <c r="B122" s="322" t="s">
        <v>175</v>
      </c>
      <c r="C122" s="322"/>
      <c r="D122" s="322"/>
      <c r="E122" s="322"/>
      <c r="F122" s="322"/>
      <c r="G122" s="322"/>
      <c r="H122" s="322"/>
      <c r="I122" s="322"/>
    </row>
    <row r="123" spans="1:9" ht="21" customHeight="1">
      <c r="A123" s="325" t="s">
        <v>171</v>
      </c>
      <c r="B123" s="325"/>
      <c r="C123" s="325"/>
      <c r="D123" s="325"/>
      <c r="E123" s="325"/>
      <c r="F123" s="325"/>
      <c r="G123" s="325"/>
      <c r="H123" s="325"/>
      <c r="I123" s="325"/>
    </row>
    <row r="124" spans="1:9" ht="18">
      <c r="A124" s="169"/>
      <c r="B124" s="89"/>
      <c r="C124" s="89"/>
      <c r="D124" s="89"/>
      <c r="E124" s="89"/>
      <c r="F124" s="90"/>
      <c r="G124" s="89"/>
      <c r="H124" s="169"/>
      <c r="I124" s="169"/>
    </row>
    <row r="125" spans="1:9" ht="17.25">
      <c r="A125" s="323" t="s">
        <v>39</v>
      </c>
      <c r="B125" s="323"/>
      <c r="C125" s="323"/>
      <c r="D125" s="323"/>
      <c r="E125" s="323"/>
      <c r="F125" s="323"/>
      <c r="G125" s="323"/>
      <c r="H125" s="323"/>
      <c r="I125" s="323"/>
    </row>
    <row r="126" spans="1:9" ht="9" customHeight="1">
      <c r="A126" s="229"/>
      <c r="B126" s="229"/>
      <c r="C126" s="229"/>
      <c r="D126" s="229"/>
      <c r="E126" s="229"/>
      <c r="F126" s="229"/>
      <c r="G126" s="229"/>
      <c r="H126" s="229"/>
      <c r="I126" s="229"/>
    </row>
    <row r="127" spans="1:9" ht="61.5" customHeight="1">
      <c r="A127" s="324" t="s">
        <v>254</v>
      </c>
      <c r="B127" s="324"/>
      <c r="C127" s="324"/>
      <c r="D127" s="324"/>
      <c r="E127" s="324"/>
      <c r="F127" s="324"/>
      <c r="G127" s="324"/>
      <c r="H127" s="324"/>
      <c r="I127" s="324"/>
    </row>
    <row r="128" spans="1:9" ht="26.25" customHeight="1">
      <c r="A128" s="24" t="s">
        <v>93</v>
      </c>
      <c r="B128" s="23"/>
      <c r="C128" s="23"/>
      <c r="D128" s="23"/>
      <c r="E128" s="23"/>
      <c r="F128" s="23"/>
      <c r="G128" s="23"/>
      <c r="H128" s="23"/>
      <c r="I128" s="23"/>
    </row>
    <row r="129" spans="1:9" ht="18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7.25">
      <c r="A130" s="323" t="s">
        <v>40</v>
      </c>
      <c r="B130" s="323"/>
      <c r="C130" s="323"/>
      <c r="D130" s="323"/>
      <c r="E130" s="323"/>
      <c r="F130" s="323"/>
      <c r="G130" s="323"/>
      <c r="H130" s="323"/>
      <c r="I130" s="323"/>
    </row>
    <row r="131" spans="1:9" ht="15">
      <c r="A131" s="235"/>
      <c r="B131" s="235"/>
      <c r="C131" s="235"/>
      <c r="D131" s="235"/>
      <c r="E131" s="235"/>
      <c r="F131" s="235"/>
      <c r="G131" s="235"/>
      <c r="H131" s="235"/>
      <c r="I131" s="235"/>
    </row>
    <row r="132" spans="1:9" ht="18">
      <c r="A132" s="23" t="s">
        <v>120</v>
      </c>
      <c r="B132" s="23"/>
      <c r="C132" s="23"/>
      <c r="D132" s="23"/>
      <c r="E132" s="23"/>
      <c r="F132" s="23"/>
      <c r="G132" s="23"/>
      <c r="H132" s="23"/>
      <c r="I132" s="23"/>
    </row>
    <row r="133" spans="1:9" ht="18">
      <c r="A133" s="326">
        <f>I85</f>
        <v>345</v>
      </c>
      <c r="B133" s="326"/>
      <c r="C133" s="23" t="s">
        <v>41</v>
      </c>
      <c r="D133" s="126"/>
      <c r="E133" s="153"/>
      <c r="F133" s="23"/>
      <c r="G133" s="23"/>
      <c r="H133" s="23"/>
      <c r="I133" s="23"/>
    </row>
    <row r="134" spans="1:9" ht="18">
      <c r="A134" s="23" t="s">
        <v>121</v>
      </c>
      <c r="B134" s="23"/>
      <c r="C134" s="326">
        <f>I87</f>
        <v>0</v>
      </c>
      <c r="D134" s="326"/>
      <c r="E134" s="23" t="s">
        <v>81</v>
      </c>
      <c r="F134" s="23"/>
      <c r="G134" s="23"/>
      <c r="H134" s="23"/>
      <c r="I134" s="23"/>
    </row>
    <row r="135" spans="1:9" ht="18">
      <c r="A135" s="23"/>
      <c r="B135" s="23"/>
      <c r="C135" s="91"/>
      <c r="D135" s="23"/>
      <c r="E135" s="23"/>
      <c r="F135" s="23"/>
      <c r="G135" s="23"/>
      <c r="H135" s="23"/>
      <c r="I135" s="23"/>
    </row>
    <row r="136" spans="1:9" ht="18">
      <c r="A136" s="23" t="s">
        <v>42</v>
      </c>
      <c r="B136" s="327"/>
      <c r="C136" s="327"/>
      <c r="D136" s="23"/>
      <c r="E136" s="23"/>
      <c r="F136" s="23"/>
      <c r="G136" s="23"/>
      <c r="H136" s="23"/>
      <c r="I136" s="23"/>
    </row>
    <row r="137" spans="1:9" ht="18">
      <c r="A137" s="23"/>
      <c r="B137" s="170"/>
      <c r="C137" s="170"/>
      <c r="D137" s="23"/>
      <c r="E137" s="23"/>
      <c r="F137" s="88" t="s">
        <v>122</v>
      </c>
      <c r="G137" s="24">
        <f>C114</f>
        <v>0</v>
      </c>
      <c r="H137" s="23"/>
      <c r="I137" s="23"/>
    </row>
    <row r="138" spans="1:9" ht="18">
      <c r="A138" s="23"/>
      <c r="B138" s="23"/>
      <c r="C138" s="23"/>
      <c r="D138" s="23"/>
      <c r="E138" s="93"/>
      <c r="F138" s="93"/>
      <c r="G138" s="153"/>
      <c r="H138" s="23"/>
      <c r="I138" s="23"/>
    </row>
    <row r="139" spans="1:9" ht="15">
      <c r="A139" s="25" t="s">
        <v>43</v>
      </c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1" t="s">
        <v>158</v>
      </c>
      <c r="B140" s="14" t="s">
        <v>157</v>
      </c>
      <c r="C140" s="22"/>
      <c r="D140" s="22"/>
      <c r="E140" s="22"/>
      <c r="F140" s="22"/>
      <c r="G140" s="22"/>
      <c r="H140" s="18"/>
      <c r="I140" s="18"/>
    </row>
    <row r="141" spans="1:9" ht="15">
      <c r="A141" s="181" t="s">
        <v>158</v>
      </c>
      <c r="B141" s="14" t="s">
        <v>159</v>
      </c>
      <c r="C141" s="22"/>
      <c r="D141" s="22"/>
      <c r="E141" s="22"/>
      <c r="F141" s="22"/>
      <c r="G141" s="22"/>
      <c r="H141" s="18"/>
      <c r="I141" s="18"/>
    </row>
    <row r="142" spans="1:9" ht="15">
      <c r="A142" s="181" t="s">
        <v>158</v>
      </c>
      <c r="B142" s="14" t="s">
        <v>160</v>
      </c>
      <c r="C142" s="22"/>
      <c r="D142" s="22"/>
      <c r="E142" s="22"/>
      <c r="F142" s="22"/>
      <c r="G142" s="22"/>
      <c r="H142" s="18"/>
      <c r="I142" s="18"/>
    </row>
    <row r="143" spans="1:9" ht="15">
      <c r="A143" s="181" t="s">
        <v>158</v>
      </c>
      <c r="B143" s="14" t="s">
        <v>161</v>
      </c>
      <c r="C143" s="22"/>
      <c r="D143" s="22"/>
      <c r="E143" s="22"/>
      <c r="F143" s="22"/>
      <c r="G143" s="22"/>
      <c r="H143" s="18"/>
      <c r="I143" s="18"/>
    </row>
    <row r="144" spans="1:9" ht="15">
      <c r="A144" s="181" t="s">
        <v>158</v>
      </c>
      <c r="B144" s="14" t="s">
        <v>162</v>
      </c>
      <c r="C144" s="22"/>
      <c r="D144" s="22"/>
      <c r="E144" s="22"/>
      <c r="F144" s="22"/>
      <c r="G144" s="22"/>
      <c r="H144" s="18"/>
      <c r="I144" s="18"/>
    </row>
    <row r="145" spans="1:9" ht="15">
      <c r="A145" s="181" t="s">
        <v>158</v>
      </c>
      <c r="B145" s="14" t="s">
        <v>163</v>
      </c>
      <c r="C145" s="22"/>
      <c r="D145" s="22"/>
      <c r="E145" s="22"/>
      <c r="F145" s="22"/>
      <c r="G145" s="22"/>
      <c r="H145" s="18"/>
      <c r="I145" s="18"/>
    </row>
    <row r="146" spans="1:9" ht="15">
      <c r="A146" s="181" t="s">
        <v>158</v>
      </c>
      <c r="B146" s="14" t="s">
        <v>164</v>
      </c>
      <c r="C146" s="22"/>
      <c r="D146" s="22"/>
      <c r="E146" s="22"/>
      <c r="F146" s="22"/>
      <c r="G146" s="22"/>
      <c r="H146" s="18"/>
      <c r="I146" s="18"/>
    </row>
    <row r="147" spans="1:9" ht="15">
      <c r="A147" s="181" t="s">
        <v>158</v>
      </c>
      <c r="B147" s="14" t="s">
        <v>165</v>
      </c>
      <c r="C147" s="22"/>
      <c r="D147" s="22"/>
      <c r="E147" s="22"/>
      <c r="F147" s="22"/>
      <c r="G147" s="22"/>
      <c r="H147" s="18"/>
      <c r="I147" s="18"/>
    </row>
    <row r="148" spans="1:9" ht="15">
      <c r="A148" s="181" t="s">
        <v>158</v>
      </c>
      <c r="B148" s="14" t="s">
        <v>166</v>
      </c>
      <c r="C148" s="22"/>
      <c r="D148" s="22"/>
      <c r="E148" s="22"/>
      <c r="F148" s="22"/>
      <c r="G148" s="22"/>
      <c r="H148" s="18"/>
      <c r="I148" s="18"/>
    </row>
    <row r="149" spans="1:9" ht="15">
      <c r="A149" s="181" t="s">
        <v>158</v>
      </c>
      <c r="B149" s="14" t="s">
        <v>167</v>
      </c>
      <c r="C149" s="22"/>
      <c r="D149" s="22"/>
      <c r="E149" s="22"/>
      <c r="F149" s="22"/>
      <c r="G149" s="22"/>
      <c r="H149" s="18"/>
      <c r="I149" s="18"/>
    </row>
    <row r="150" spans="1:9" ht="15">
      <c r="A150" s="14"/>
      <c r="B150" s="22"/>
      <c r="C150" s="22"/>
      <c r="D150" s="22"/>
      <c r="E150" s="22"/>
      <c r="F150" s="22"/>
      <c r="G150" s="22"/>
      <c r="H150" s="18"/>
      <c r="I150" s="18"/>
    </row>
    <row r="151" spans="1:9" ht="14.25">
      <c r="A151" s="13"/>
      <c r="B151" s="18"/>
      <c r="C151" s="18"/>
      <c r="D151" s="18"/>
      <c r="E151" s="18"/>
      <c r="F151" s="18"/>
      <c r="G151" s="18"/>
      <c r="H151" s="18"/>
      <c r="I151" s="18"/>
    </row>
    <row r="152" spans="1:9" ht="18">
      <c r="A152" s="92" t="s">
        <v>44</v>
      </c>
      <c r="B152" s="23"/>
      <c r="C152" s="23"/>
      <c r="D152" s="23"/>
      <c r="E152" s="23"/>
      <c r="F152" s="23"/>
      <c r="G152" s="23"/>
      <c r="H152" s="23"/>
      <c r="I152" s="23"/>
    </row>
    <row r="153" spans="1:9" ht="18">
      <c r="A153" s="93" t="s">
        <v>45</v>
      </c>
      <c r="B153" s="94">
        <f>C114</f>
        <v>0</v>
      </c>
      <c r="C153" s="93"/>
      <c r="D153" s="93"/>
      <c r="E153" s="93"/>
      <c r="F153" s="23"/>
      <c r="G153" s="23" t="s">
        <v>46</v>
      </c>
      <c r="H153" s="182"/>
      <c r="I153" s="94"/>
    </row>
    <row r="154" spans="1:9" ht="18">
      <c r="A154" s="23"/>
      <c r="B154" s="23"/>
      <c r="C154" s="23"/>
      <c r="D154" s="23"/>
      <c r="E154" s="23"/>
      <c r="F154" s="23"/>
      <c r="G154" s="23"/>
      <c r="H154" s="205"/>
      <c r="I154" s="205"/>
    </row>
    <row r="155" spans="1:9" ht="18">
      <c r="A155" s="23" t="s">
        <v>47</v>
      </c>
      <c r="B155" s="182"/>
      <c r="C155" s="150"/>
      <c r="D155" s="150"/>
      <c r="E155" s="150"/>
      <c r="F155" s="150"/>
      <c r="G155" s="23" t="s">
        <v>174</v>
      </c>
      <c r="H155" s="182"/>
      <c r="I155" s="94"/>
    </row>
    <row r="156" spans="1:9" ht="18">
      <c r="A156" s="23"/>
      <c r="B156" s="206"/>
      <c r="C156" s="206"/>
      <c r="D156" s="206"/>
      <c r="E156" s="206"/>
      <c r="F156" s="206"/>
      <c r="G156" s="153"/>
      <c r="H156" s="153"/>
      <c r="I156" s="205"/>
    </row>
    <row r="157" spans="1:9" ht="18">
      <c r="A157" s="23" t="s">
        <v>176</v>
      </c>
      <c r="B157" s="182"/>
      <c r="C157" s="150"/>
      <c r="D157" s="150"/>
      <c r="E157" s="150"/>
      <c r="F157" s="150"/>
      <c r="G157" s="23" t="s">
        <v>103</v>
      </c>
      <c r="H157" s="182"/>
      <c r="I157" s="94"/>
    </row>
    <row r="158" spans="1:9" ht="18">
      <c r="A158" s="93"/>
      <c r="B158" s="206"/>
      <c r="C158" s="206"/>
      <c r="D158" s="206"/>
      <c r="E158" s="206"/>
      <c r="F158" s="206"/>
      <c r="G158" s="23"/>
      <c r="H158" s="23"/>
      <c r="I158" s="23"/>
    </row>
    <row r="159" spans="1:9" ht="18">
      <c r="A159" s="23" t="s">
        <v>173</v>
      </c>
      <c r="B159" s="182"/>
      <c r="C159" s="94"/>
      <c r="D159" s="94"/>
      <c r="E159" s="94"/>
      <c r="F159" s="94"/>
      <c r="G159" s="23" t="s">
        <v>48</v>
      </c>
      <c r="H159" s="182"/>
      <c r="I159" s="23"/>
    </row>
    <row r="160" spans="1:9" ht="14.2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4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">
      <c r="A162" s="231" t="s">
        <v>49</v>
      </c>
      <c r="B162" s="231">
        <f>A12</f>
        <v>0</v>
      </c>
      <c r="C162" s="103" t="s">
        <v>21</v>
      </c>
      <c r="D162" s="93"/>
      <c r="E162" s="93"/>
      <c r="F162" s="171"/>
      <c r="G162" s="231" t="s">
        <v>49</v>
      </c>
      <c r="H162" s="231">
        <f>A15</f>
        <v>0</v>
      </c>
      <c r="I162" s="103" t="s">
        <v>50</v>
      </c>
    </row>
    <row r="163" spans="1:9" ht="18">
      <c r="A163" s="93"/>
      <c r="B163" s="93"/>
      <c r="C163" s="93"/>
      <c r="D163" s="93"/>
      <c r="E163" s="93"/>
      <c r="F163" s="171"/>
      <c r="G163" s="231" t="s">
        <v>49</v>
      </c>
      <c r="H163" s="231">
        <f>H107</f>
        <v>0</v>
      </c>
      <c r="I163" s="104" t="s">
        <v>71</v>
      </c>
    </row>
    <row r="164" spans="1:9" ht="18">
      <c r="A164" s="93"/>
      <c r="B164" s="93"/>
      <c r="C164" s="93"/>
      <c r="D164" s="93"/>
      <c r="E164" s="93"/>
      <c r="F164" s="93"/>
      <c r="G164" s="93"/>
      <c r="H164" s="93"/>
      <c r="I164" s="93"/>
    </row>
    <row r="165" spans="1:9" ht="20.25">
      <c r="A165" s="328" t="s">
        <v>0</v>
      </c>
      <c r="B165" s="328"/>
      <c r="C165" s="328"/>
      <c r="D165" s="328"/>
      <c r="E165" s="328"/>
      <c r="F165" s="328"/>
      <c r="G165" s="328"/>
      <c r="H165" s="328"/>
      <c r="I165" s="328"/>
    </row>
    <row r="166" spans="1:9" ht="20.25">
      <c r="A166" s="328" t="str">
        <f>A101</f>
        <v>IN COMPOSIZIONE MONOCRATICA</v>
      </c>
      <c r="B166" s="328"/>
      <c r="C166" s="328"/>
      <c r="D166" s="328"/>
      <c r="E166" s="328"/>
      <c r="F166" s="328"/>
      <c r="G166" s="328"/>
      <c r="H166" s="328"/>
      <c r="I166" s="328"/>
    </row>
    <row r="167" spans="1:9" ht="20.25">
      <c r="A167" s="230"/>
      <c r="B167" s="230"/>
      <c r="C167" s="230"/>
      <c r="D167" s="230"/>
      <c r="E167" s="230"/>
      <c r="F167" s="230"/>
      <c r="G167" s="230"/>
      <c r="H167" s="230"/>
      <c r="I167" s="230"/>
    </row>
    <row r="168" spans="1:9" ht="20.25">
      <c r="A168" s="328" t="s">
        <v>51</v>
      </c>
      <c r="B168" s="328"/>
      <c r="C168" s="328"/>
      <c r="D168" s="328"/>
      <c r="E168" s="328"/>
      <c r="F168" s="328"/>
      <c r="G168" s="328"/>
      <c r="H168" s="328"/>
      <c r="I168" s="328"/>
    </row>
    <row r="169" spans="1:9" ht="20.25">
      <c r="A169" s="230"/>
      <c r="B169" s="230"/>
      <c r="C169" s="230"/>
      <c r="D169" s="230"/>
      <c r="E169" s="230"/>
      <c r="F169" s="230"/>
      <c r="G169" s="230"/>
      <c r="H169" s="230"/>
      <c r="I169" s="230"/>
    </row>
    <row r="170" spans="1:9" ht="14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8">
      <c r="A171" s="93" t="s">
        <v>72</v>
      </c>
      <c r="B171" s="105">
        <f>F102</f>
        <v>0</v>
      </c>
      <c r="C171" s="93"/>
      <c r="D171" s="93"/>
      <c r="E171" s="93"/>
      <c r="F171" s="93"/>
      <c r="G171" s="93"/>
      <c r="H171" s="93"/>
      <c r="I171" s="93"/>
    </row>
    <row r="172" spans="1:9" ht="18">
      <c r="A172" s="93" t="s">
        <v>116</v>
      </c>
      <c r="B172" s="93"/>
      <c r="C172" s="93"/>
      <c r="D172" s="93"/>
      <c r="E172" s="93"/>
      <c r="F172" s="93"/>
      <c r="G172" s="153"/>
      <c r="H172" s="117">
        <f>C114</f>
        <v>0</v>
      </c>
      <c r="I172" s="93"/>
    </row>
    <row r="173" spans="1:9" ht="18">
      <c r="A173" s="93"/>
      <c r="B173" s="93"/>
      <c r="C173" s="93"/>
      <c r="D173" s="93"/>
      <c r="E173" s="93"/>
      <c r="F173" s="93"/>
      <c r="G173" s="93"/>
      <c r="H173" s="93"/>
      <c r="I173" s="93"/>
    </row>
    <row r="174" spans="1:9" ht="18">
      <c r="A174" s="93" t="s">
        <v>108</v>
      </c>
      <c r="B174" s="93"/>
      <c r="C174" s="106">
        <f>E12</f>
        <v>0</v>
      </c>
      <c r="D174" s="107"/>
      <c r="E174" s="107"/>
      <c r="F174" s="152"/>
      <c r="G174" s="24">
        <f>G48</f>
        <v>0</v>
      </c>
      <c r="H174" s="23" t="s">
        <v>3</v>
      </c>
      <c r="I174" s="153"/>
    </row>
    <row r="175" spans="1:9" ht="18">
      <c r="A175" s="93"/>
      <c r="B175" s="93"/>
      <c r="C175" s="218"/>
      <c r="D175" s="93"/>
      <c r="E175" s="93"/>
      <c r="F175" s="3"/>
      <c r="G175" s="24"/>
      <c r="H175" s="23"/>
      <c r="I175" s="153"/>
    </row>
    <row r="176" spans="1:9" ht="17.25">
      <c r="A176" s="320" t="s">
        <v>76</v>
      </c>
      <c r="B176" s="320"/>
      <c r="C176" s="320"/>
      <c r="D176" s="320"/>
      <c r="E176" s="320"/>
      <c r="F176" s="320"/>
      <c r="G176" s="320"/>
      <c r="H176" s="320"/>
      <c r="I176" s="320"/>
    </row>
    <row r="177" spans="1:9" ht="18">
      <c r="A177" s="329" t="s">
        <v>75</v>
      </c>
      <c r="B177" s="329"/>
      <c r="C177" s="233"/>
      <c r="D177" s="233"/>
      <c r="E177" s="233"/>
      <c r="F177" s="233"/>
      <c r="G177" s="233"/>
      <c r="H177" s="233"/>
      <c r="I177" s="233"/>
    </row>
    <row r="178" spans="1:9" ht="48" customHeight="1">
      <c r="A178" s="330" t="str">
        <f>IF(A118=1,B118,IF(A120=1,B120,IF(A122=1,B122)))</f>
        <v>difensore di imputato/indagato ammesso al Patrocinio a spese dello Stato con provvedimento emesso da questo Ufficio in data ______________ (ipotesi ex art. 82 D.P.R. 115/2002)</v>
      </c>
      <c r="B178" s="330"/>
      <c r="C178" s="330"/>
      <c r="D178" s="330"/>
      <c r="E178" s="330"/>
      <c r="F178" s="330"/>
      <c r="G178" s="330"/>
      <c r="H178" s="330"/>
      <c r="I178" s="330"/>
    </row>
    <row r="179" spans="1:9" ht="24.75" customHeight="1">
      <c r="A179" s="320" t="s">
        <v>74</v>
      </c>
      <c r="B179" s="320"/>
      <c r="C179" s="320"/>
      <c r="D179" s="320"/>
      <c r="E179" s="320"/>
      <c r="F179" s="320"/>
      <c r="G179" s="320"/>
      <c r="H179" s="320"/>
      <c r="I179" s="320"/>
    </row>
    <row r="180" spans="1:9" ht="77.25" customHeight="1">
      <c r="A180" s="331" t="s">
        <v>77</v>
      </c>
      <c r="B180" s="331"/>
      <c r="C180" s="331"/>
      <c r="D180" s="331"/>
      <c r="E180" s="331"/>
      <c r="F180" s="331"/>
      <c r="G180" s="331"/>
      <c r="H180" s="331"/>
      <c r="I180" s="331"/>
    </row>
    <row r="181" spans="1:9" ht="72" customHeight="1">
      <c r="A181" s="332" t="s">
        <v>255</v>
      </c>
      <c r="B181" s="332"/>
      <c r="C181" s="332"/>
      <c r="D181" s="332"/>
      <c r="E181" s="332"/>
      <c r="F181" s="332"/>
      <c r="G181" s="332"/>
      <c r="H181" s="332"/>
      <c r="I181" s="332"/>
    </row>
    <row r="182" spans="1:9" ht="45" customHeight="1">
      <c r="A182" s="331" t="s">
        <v>79</v>
      </c>
      <c r="B182" s="331"/>
      <c r="C182" s="331"/>
      <c r="D182" s="331"/>
      <c r="E182" s="331"/>
      <c r="F182" s="331"/>
      <c r="G182" s="331"/>
      <c r="H182" s="331"/>
      <c r="I182" s="331"/>
    </row>
    <row r="183" spans="1:9" ht="23.25" customHeight="1">
      <c r="A183" s="331" t="s">
        <v>78</v>
      </c>
      <c r="B183" s="331"/>
      <c r="C183" s="331"/>
      <c r="D183" s="331"/>
      <c r="E183" s="331"/>
      <c r="F183" s="331"/>
      <c r="G183" s="331"/>
      <c r="H183" s="331"/>
      <c r="I183" s="331"/>
    </row>
    <row r="184" spans="1:9" ht="17.25">
      <c r="A184" s="320" t="s">
        <v>80</v>
      </c>
      <c r="B184" s="320"/>
      <c r="C184" s="320"/>
      <c r="D184" s="320"/>
      <c r="E184" s="320"/>
      <c r="F184" s="320"/>
      <c r="G184" s="320"/>
      <c r="H184" s="320"/>
      <c r="I184" s="320"/>
    </row>
    <row r="185" spans="1:9" ht="18">
      <c r="A185" s="93" t="s">
        <v>117</v>
      </c>
      <c r="B185" s="165"/>
      <c r="C185" s="153"/>
      <c r="D185" s="93">
        <f>C114</f>
        <v>0</v>
      </c>
      <c r="E185" s="93"/>
      <c r="F185" s="93"/>
      <c r="G185" s="336" t="s">
        <v>168</v>
      </c>
      <c r="H185" s="336"/>
      <c r="I185" s="234">
        <f>I85</f>
        <v>345</v>
      </c>
    </row>
    <row r="186" spans="1:9" ht="18">
      <c r="A186" s="127" t="s">
        <v>123</v>
      </c>
      <c r="B186" s="93"/>
      <c r="C186" s="93"/>
      <c r="D186" s="93"/>
      <c r="E186" s="93"/>
      <c r="F186" s="93"/>
      <c r="G186" s="184"/>
      <c r="H186" s="153"/>
      <c r="I186" s="93"/>
    </row>
    <row r="187" spans="1:9" ht="18">
      <c r="A187" s="93" t="s">
        <v>169</v>
      </c>
      <c r="B187" s="93"/>
      <c r="C187" s="337">
        <f>I87</f>
        <v>0</v>
      </c>
      <c r="D187" s="337"/>
      <c r="E187" s="127" t="s">
        <v>124</v>
      </c>
      <c r="F187" s="93"/>
      <c r="G187" s="184"/>
      <c r="H187" s="153"/>
      <c r="I187" s="93"/>
    </row>
    <row r="188" spans="1:9" ht="18">
      <c r="A188" s="93"/>
      <c r="B188" s="93"/>
      <c r="C188" s="93"/>
      <c r="D188" s="93"/>
      <c r="E188" s="165"/>
      <c r="F188" s="93"/>
      <c r="G188" s="93"/>
      <c r="H188" s="93"/>
      <c r="I188" s="93"/>
    </row>
    <row r="189" spans="1:9" ht="24" customHeight="1">
      <c r="A189" s="344" t="s">
        <v>109</v>
      </c>
      <c r="B189" s="344"/>
      <c r="C189" s="344"/>
      <c r="D189" s="344"/>
      <c r="E189" s="344"/>
      <c r="F189" s="344"/>
      <c r="G189" s="344"/>
      <c r="H189" s="344"/>
      <c r="I189" s="344"/>
    </row>
    <row r="190" spans="1:9" ht="37.5" customHeight="1">
      <c r="A190" s="344" t="s">
        <v>82</v>
      </c>
      <c r="B190" s="344"/>
      <c r="C190" s="344"/>
      <c r="D190" s="344"/>
      <c r="E190" s="344"/>
      <c r="F190" s="344"/>
      <c r="G190" s="344"/>
      <c r="H190" s="344"/>
      <c r="I190" s="344"/>
    </row>
    <row r="191" spans="1:9" ht="35.25" customHeight="1">
      <c r="A191" s="344" t="s">
        <v>83</v>
      </c>
      <c r="B191" s="344"/>
      <c r="C191" s="344"/>
      <c r="D191" s="344"/>
      <c r="E191" s="344"/>
      <c r="F191" s="344"/>
      <c r="G191" s="344"/>
      <c r="H191" s="344"/>
      <c r="I191" s="344"/>
    </row>
    <row r="192" spans="1:9" ht="24" customHeight="1">
      <c r="A192" s="93" t="s">
        <v>52</v>
      </c>
      <c r="B192" s="93"/>
      <c r="C192" s="93"/>
      <c r="D192" s="93"/>
      <c r="E192" s="93"/>
      <c r="F192" s="93"/>
      <c r="G192" s="93"/>
      <c r="H192" s="93"/>
      <c r="I192" s="93"/>
    </row>
    <row r="193" spans="1:9" ht="18">
      <c r="A193" s="93"/>
      <c r="B193" s="93"/>
      <c r="C193" s="93"/>
      <c r="D193" s="93"/>
      <c r="E193" s="93"/>
      <c r="F193" s="165"/>
      <c r="G193" s="165"/>
      <c r="H193" s="93" t="s">
        <v>53</v>
      </c>
      <c r="I193" s="93"/>
    </row>
    <row r="194" spans="1:9" ht="18">
      <c r="A194" s="165"/>
      <c r="B194" s="165"/>
      <c r="C194" s="165"/>
      <c r="D194" s="165"/>
      <c r="E194" s="93"/>
      <c r="F194" s="165"/>
      <c r="G194" s="93"/>
      <c r="H194" s="93"/>
      <c r="I194" s="93"/>
    </row>
    <row r="195" spans="1:9" ht="18">
      <c r="A195" s="93" t="s">
        <v>106</v>
      </c>
      <c r="B195" s="93"/>
      <c r="C195" s="93"/>
      <c r="D195" s="93"/>
      <c r="E195" s="93"/>
      <c r="F195" s="93"/>
      <c r="G195" s="93"/>
      <c r="H195" s="93"/>
      <c r="I195" s="93"/>
    </row>
    <row r="196" spans="1:9" ht="18">
      <c r="A196" s="93" t="s">
        <v>70</v>
      </c>
      <c r="B196" s="93"/>
      <c r="C196" s="93"/>
      <c r="D196" s="93"/>
      <c r="E196" s="93"/>
      <c r="F196" s="93"/>
      <c r="G196" s="93"/>
      <c r="H196" s="93"/>
      <c r="I196" s="93"/>
    </row>
    <row r="197" spans="1:9" ht="18">
      <c r="A197" s="93" t="s">
        <v>84</v>
      </c>
      <c r="B197" s="93"/>
      <c r="C197" s="93"/>
      <c r="D197" s="93"/>
      <c r="E197" s="93"/>
      <c r="F197" s="93"/>
      <c r="G197" s="93"/>
      <c r="H197" s="93"/>
      <c r="I197" s="93"/>
    </row>
    <row r="198" spans="1:9" ht="18">
      <c r="A198" s="108"/>
      <c r="B198" s="108"/>
      <c r="C198" s="108"/>
      <c r="D198" s="108"/>
      <c r="E198" s="108"/>
      <c r="F198" s="108"/>
      <c r="G198" s="165"/>
      <c r="H198" s="104" t="s">
        <v>54</v>
      </c>
      <c r="I198" s="108"/>
    </row>
    <row r="199" spans="1:9" ht="14.25">
      <c r="A199" s="10"/>
      <c r="B199" s="9"/>
      <c r="C199" s="9"/>
      <c r="D199" s="9"/>
      <c r="E199" s="9"/>
      <c r="F199" s="9"/>
      <c r="G199" s="17"/>
      <c r="H199" s="17"/>
      <c r="I199" s="9"/>
    </row>
    <row r="200" spans="1:9" ht="17.25">
      <c r="A200" s="333" t="s">
        <v>85</v>
      </c>
      <c r="B200" s="334"/>
      <c r="C200" s="334"/>
      <c r="D200" s="334"/>
      <c r="E200" s="334"/>
      <c r="F200" s="334"/>
      <c r="G200" s="334"/>
      <c r="H200" s="334"/>
      <c r="I200" s="335"/>
    </row>
    <row r="201" spans="1:9" ht="18">
      <c r="A201" s="109" t="s">
        <v>86</v>
      </c>
      <c r="B201" s="93"/>
      <c r="C201" s="93"/>
      <c r="D201" s="93"/>
      <c r="E201" s="93"/>
      <c r="F201" s="93"/>
      <c r="G201" s="93"/>
      <c r="H201" s="93"/>
      <c r="I201" s="110"/>
    </row>
    <row r="202" spans="1:9" ht="18">
      <c r="A202" s="173" t="s">
        <v>104</v>
      </c>
      <c r="B202" s="93"/>
      <c r="C202" s="93"/>
      <c r="D202" s="93"/>
      <c r="E202" s="93"/>
      <c r="F202" s="93"/>
      <c r="G202" s="93"/>
      <c r="H202" s="93"/>
      <c r="I202" s="110"/>
    </row>
    <row r="203" spans="1:9" ht="18">
      <c r="A203" s="173" t="s">
        <v>105</v>
      </c>
      <c r="B203" s="93"/>
      <c r="C203" s="93"/>
      <c r="D203" s="93"/>
      <c r="E203" s="93"/>
      <c r="F203" s="93"/>
      <c r="G203" s="93"/>
      <c r="H203" s="93"/>
      <c r="I203" s="110"/>
    </row>
    <row r="204" spans="1:9" ht="18">
      <c r="A204" s="338" t="s">
        <v>87</v>
      </c>
      <c r="B204" s="339"/>
      <c r="C204" s="339"/>
      <c r="D204" s="339"/>
      <c r="E204" s="339"/>
      <c r="F204" s="339"/>
      <c r="G204" s="339"/>
      <c r="H204" s="339"/>
      <c r="I204" s="340"/>
    </row>
    <row r="205" spans="1:9" ht="17.25">
      <c r="A205" s="341" t="s">
        <v>39</v>
      </c>
      <c r="B205" s="320"/>
      <c r="C205" s="320"/>
      <c r="D205" s="320"/>
      <c r="E205" s="320"/>
      <c r="F205" s="320"/>
      <c r="G205" s="320"/>
      <c r="H205" s="320"/>
      <c r="I205" s="342"/>
    </row>
    <row r="206" spans="1:9" ht="24" customHeight="1">
      <c r="A206" s="109" t="s">
        <v>92</v>
      </c>
      <c r="B206" s="93"/>
      <c r="C206" s="93"/>
      <c r="D206" s="93"/>
      <c r="E206" s="93"/>
      <c r="F206" s="93"/>
      <c r="G206" s="93"/>
      <c r="H206" s="93"/>
      <c r="I206" s="110"/>
    </row>
    <row r="207" spans="1:9" ht="18">
      <c r="A207" s="109"/>
      <c r="B207" s="93"/>
      <c r="C207" s="93"/>
      <c r="D207" s="93"/>
      <c r="E207" s="93"/>
      <c r="F207" s="93"/>
      <c r="G207" s="93"/>
      <c r="H207" s="93"/>
      <c r="I207" s="110"/>
    </row>
    <row r="208" spans="1:9" ht="18">
      <c r="A208" s="109" t="s">
        <v>88</v>
      </c>
      <c r="B208" s="93"/>
      <c r="C208" s="93"/>
      <c r="D208" s="93"/>
      <c r="E208" s="93"/>
      <c r="F208" s="93"/>
      <c r="G208" s="93"/>
      <c r="H208" s="93"/>
      <c r="I208" s="110"/>
    </row>
    <row r="209" spans="1:9" ht="18">
      <c r="A209" s="174"/>
      <c r="B209" s="107"/>
      <c r="C209" s="107"/>
      <c r="D209" s="107"/>
      <c r="E209" s="107"/>
      <c r="F209" s="107"/>
      <c r="G209" s="107"/>
      <c r="H209" s="107" t="s">
        <v>89</v>
      </c>
      <c r="I209" s="175"/>
    </row>
    <row r="210" spans="1:9" ht="18">
      <c r="A210" s="171"/>
      <c r="B210" s="171"/>
      <c r="C210" s="171"/>
      <c r="D210" s="171"/>
      <c r="E210" s="171"/>
      <c r="F210" s="171"/>
      <c r="G210" s="171"/>
      <c r="H210" s="171"/>
      <c r="I210" s="171"/>
    </row>
    <row r="211" spans="1:9" ht="17.25">
      <c r="A211" s="343" t="s">
        <v>90</v>
      </c>
      <c r="B211" s="343"/>
      <c r="C211" s="343"/>
      <c r="D211" s="343"/>
      <c r="E211" s="343"/>
      <c r="F211" s="343"/>
      <c r="G211" s="343"/>
      <c r="H211" s="343"/>
      <c r="I211" s="343"/>
    </row>
    <row r="212" spans="1:9" ht="18">
      <c r="A212" s="176"/>
      <c r="B212" s="177"/>
      <c r="C212" s="177"/>
      <c r="D212" s="177"/>
      <c r="E212" s="177"/>
      <c r="F212" s="177"/>
      <c r="G212" s="177"/>
      <c r="H212" s="177"/>
      <c r="I212" s="178"/>
    </row>
    <row r="213" spans="1:9" ht="18">
      <c r="A213" s="179" t="s">
        <v>91</v>
      </c>
      <c r="B213" s="93"/>
      <c r="C213" s="93"/>
      <c r="D213" s="93"/>
      <c r="E213" s="93"/>
      <c r="F213" s="93"/>
      <c r="G213" s="93"/>
      <c r="H213" s="93"/>
      <c r="I213" s="110"/>
    </row>
    <row r="214" spans="1:9" ht="18">
      <c r="A214" s="109"/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09" t="s">
        <v>88</v>
      </c>
      <c r="B215" s="93"/>
      <c r="C215" s="93"/>
      <c r="D215" s="93"/>
      <c r="E215" s="93"/>
      <c r="F215" s="93"/>
      <c r="G215" s="93"/>
      <c r="H215" s="93"/>
      <c r="I215" s="110"/>
    </row>
    <row r="216" spans="1:9" ht="18">
      <c r="A216" s="174"/>
      <c r="B216" s="107"/>
      <c r="C216" s="107"/>
      <c r="D216" s="107"/>
      <c r="E216" s="107"/>
      <c r="F216" s="107"/>
      <c r="G216" s="107"/>
      <c r="H216" s="107" t="s">
        <v>89</v>
      </c>
      <c r="I216" s="175"/>
    </row>
    <row r="217" spans="1:9" ht="18">
      <c r="A217" s="171"/>
      <c r="B217" s="171"/>
      <c r="C217" s="171"/>
      <c r="D217" s="171"/>
      <c r="E217" s="171"/>
      <c r="F217" s="171"/>
      <c r="G217" s="171"/>
      <c r="H217" s="171"/>
      <c r="I217" s="171"/>
    </row>
  </sheetData>
  <sheetProtection password="B1E4" sheet="1"/>
  <mergeCells count="69">
    <mergeCell ref="A1:I1"/>
    <mergeCell ref="A2:I2"/>
    <mergeCell ref="A4:I4"/>
    <mergeCell ref="A5:I5"/>
    <mergeCell ref="A7:I7"/>
    <mergeCell ref="A8:I8"/>
    <mergeCell ref="A10:B10"/>
    <mergeCell ref="B12:C12"/>
    <mergeCell ref="B13:C13"/>
    <mergeCell ref="B19:E19"/>
    <mergeCell ref="C23:E23"/>
    <mergeCell ref="H23:I23"/>
    <mergeCell ref="C24:E24"/>
    <mergeCell ref="B29:E29"/>
    <mergeCell ref="H29:I29"/>
    <mergeCell ref="B34:E34"/>
    <mergeCell ref="H34:I34"/>
    <mergeCell ref="B35:E35"/>
    <mergeCell ref="A36:I36"/>
    <mergeCell ref="B38:E38"/>
    <mergeCell ref="A40:I40"/>
    <mergeCell ref="A42:I42"/>
    <mergeCell ref="A43:I43"/>
    <mergeCell ref="A44:I44"/>
    <mergeCell ref="H38:I38"/>
    <mergeCell ref="A45:I45"/>
    <mergeCell ref="A49:I49"/>
    <mergeCell ref="A52:F52"/>
    <mergeCell ref="A53:F53"/>
    <mergeCell ref="A88:I88"/>
    <mergeCell ref="A95:I95"/>
    <mergeCell ref="A96:I96"/>
    <mergeCell ref="A100:I100"/>
    <mergeCell ref="A101:I101"/>
    <mergeCell ref="A102:E102"/>
    <mergeCell ref="F102:I102"/>
    <mergeCell ref="A104:I105"/>
    <mergeCell ref="A116:I116"/>
    <mergeCell ref="B118:I118"/>
    <mergeCell ref="B120:I120"/>
    <mergeCell ref="B122:I122"/>
    <mergeCell ref="A123:I123"/>
    <mergeCell ref="A125:I125"/>
    <mergeCell ref="A127:I127"/>
    <mergeCell ref="A130:I130"/>
    <mergeCell ref="A133:B133"/>
    <mergeCell ref="C134:D134"/>
    <mergeCell ref="B136:C136"/>
    <mergeCell ref="A165:I165"/>
    <mergeCell ref="A166:I166"/>
    <mergeCell ref="A168:I168"/>
    <mergeCell ref="A176:I176"/>
    <mergeCell ref="A177:B177"/>
    <mergeCell ref="A178:I178"/>
    <mergeCell ref="A179:I179"/>
    <mergeCell ref="A180:I180"/>
    <mergeCell ref="A181:I181"/>
    <mergeCell ref="A182:I182"/>
    <mergeCell ref="A183:I183"/>
    <mergeCell ref="A184:I184"/>
    <mergeCell ref="G185:H185"/>
    <mergeCell ref="A205:I205"/>
    <mergeCell ref="A211:I211"/>
    <mergeCell ref="C187:D187"/>
    <mergeCell ref="A189:I189"/>
    <mergeCell ref="A190:I190"/>
    <mergeCell ref="A191:I191"/>
    <mergeCell ref="A200:I200"/>
    <mergeCell ref="A204:I204"/>
  </mergeCells>
  <conditionalFormatting sqref="A15 A13">
    <cfRule type="iconSet" priority="3" dxfId="11">
      <iconSet iconSet="3ArrowsGray">
        <cfvo type="percent" val="0"/>
        <cfvo type="percent" val="33"/>
        <cfvo type="percent" val="67"/>
      </iconSet>
    </cfRule>
  </conditionalFormatting>
  <conditionalFormatting sqref="B153">
    <cfRule type="cellIs" priority="2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1 G30 G35 A35 F41 F39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 G39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3"/>
  <rowBreaks count="3" manualBreakCount="3">
    <brk id="45" max="255" man="1"/>
    <brk id="99" max="255" man="1"/>
    <brk id="160" max="255" man="1"/>
  </rowBreaks>
  <legacyDrawing r:id="rId2"/>
  <oleObjects>
    <oleObject progId="Word.Picture.8" shapeId="380269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zoomScalePageLayoutView="0" workbookViewId="0" topLeftCell="A52">
      <selection activeCell="G53" sqref="G53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221</v>
      </c>
      <c r="B8" s="270"/>
      <c r="C8" s="270"/>
      <c r="D8" s="270"/>
      <c r="E8" s="270"/>
      <c r="F8" s="270"/>
      <c r="G8" s="270"/>
      <c r="H8" s="270"/>
      <c r="I8" s="270"/>
    </row>
    <row r="9" spans="1:9" ht="19.5" customHeight="1" thickBot="1">
      <c r="A9" s="55"/>
      <c r="B9" s="2"/>
      <c r="C9" s="2"/>
      <c r="D9" s="2"/>
      <c r="E9" s="2"/>
      <c r="F9" s="2"/>
      <c r="G9" s="2"/>
      <c r="H9" s="2"/>
      <c r="I9" s="2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188" t="s">
        <v>4</v>
      </c>
      <c r="B19" s="272" t="s">
        <v>5</v>
      </c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4.25">
      <c r="A21" s="28" t="s">
        <v>127</v>
      </c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2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27" customHeight="1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4"/>
      <c r="B37" s="4"/>
      <c r="C37" s="4"/>
      <c r="D37" s="4"/>
      <c r="E37" s="7"/>
      <c r="F37" s="7"/>
      <c r="G37" s="7"/>
      <c r="H37" s="7"/>
      <c r="I37" s="7"/>
    </row>
    <row r="38" spans="1:9" ht="15">
      <c r="A38" s="221"/>
      <c r="B38" s="348"/>
      <c r="C38" s="348"/>
      <c r="D38" s="348"/>
      <c r="E38" s="348"/>
      <c r="F38" s="10"/>
      <c r="G38" s="44" t="s">
        <v>19</v>
      </c>
      <c r="H38" s="272" t="s">
        <v>111</v>
      </c>
      <c r="I38" s="273"/>
    </row>
    <row r="39" spans="1:9" ht="15.75" thickBot="1">
      <c r="A39" s="248"/>
      <c r="B39" s="142"/>
      <c r="C39" s="249"/>
      <c r="D39" s="11"/>
      <c r="E39" s="11"/>
      <c r="F39" s="161"/>
      <c r="G39" s="40">
        <v>0</v>
      </c>
      <c r="H39" s="41"/>
      <c r="I39" s="43" t="s">
        <v>6</v>
      </c>
    </row>
    <row r="40" spans="1:9" ht="14.25">
      <c r="A40" s="278" t="s">
        <v>195</v>
      </c>
      <c r="B40" s="278"/>
      <c r="C40" s="278"/>
      <c r="D40" s="278"/>
      <c r="E40" s="278"/>
      <c r="F40" s="278"/>
      <c r="G40" s="278"/>
      <c r="H40" s="278"/>
      <c r="I40" s="278"/>
    </row>
    <row r="41" spans="1:9" ht="14.25">
      <c r="A41" s="220" t="s">
        <v>194</v>
      </c>
      <c r="B41" s="220"/>
      <c r="C41" s="220"/>
      <c r="D41" s="220"/>
      <c r="E41" s="220"/>
      <c r="F41" s="220"/>
      <c r="G41" s="220"/>
      <c r="H41" s="220"/>
      <c r="I41" s="220"/>
    </row>
    <row r="42" spans="1:9" ht="15" thickBot="1">
      <c r="A42" s="242"/>
      <c r="B42" s="242"/>
      <c r="C42" s="242"/>
      <c r="D42" s="242"/>
      <c r="E42" s="242"/>
      <c r="F42" s="242"/>
      <c r="G42" s="242"/>
      <c r="H42" s="242"/>
      <c r="I42" s="242"/>
    </row>
    <row r="43" spans="1:9" ht="15">
      <c r="A43" s="44" t="s">
        <v>187</v>
      </c>
      <c r="B43" s="256" t="s">
        <v>212</v>
      </c>
      <c r="C43" s="256"/>
      <c r="D43" s="256"/>
      <c r="E43" s="257"/>
      <c r="F43" s="10"/>
      <c r="G43" s="29" t="s">
        <v>202</v>
      </c>
      <c r="H43" s="256" t="s">
        <v>213</v>
      </c>
      <c r="I43" s="257"/>
    </row>
    <row r="44" spans="1:9" ht="15.75" thickBot="1">
      <c r="A44" s="40">
        <v>0</v>
      </c>
      <c r="B44" s="38"/>
      <c r="C44" s="54" t="s">
        <v>6</v>
      </c>
      <c r="D44" s="159"/>
      <c r="E44" s="160"/>
      <c r="F44" s="161"/>
      <c r="G44" s="40">
        <v>0</v>
      </c>
      <c r="H44" s="163"/>
      <c r="I44" s="43" t="s">
        <v>6</v>
      </c>
    </row>
    <row r="45" spans="1:9" ht="14.25">
      <c r="A45" s="278" t="s">
        <v>131</v>
      </c>
      <c r="B45" s="278"/>
      <c r="C45" s="278"/>
      <c r="D45" s="278"/>
      <c r="E45" s="278"/>
      <c r="F45" s="278"/>
      <c r="G45" s="278"/>
      <c r="H45" s="278"/>
      <c r="I45" s="278"/>
    </row>
    <row r="46" ht="15" thickBot="1"/>
    <row r="47" spans="1:9" ht="27" customHeight="1">
      <c r="A47" s="289" t="s">
        <v>132</v>
      </c>
      <c r="B47" s="290"/>
      <c r="C47" s="290"/>
      <c r="D47" s="290"/>
      <c r="E47" s="290"/>
      <c r="F47" s="290"/>
      <c r="G47" s="290"/>
      <c r="H47" s="290"/>
      <c r="I47" s="291"/>
    </row>
    <row r="48" spans="1:9" ht="27" customHeight="1">
      <c r="A48" s="303" t="s">
        <v>133</v>
      </c>
      <c r="B48" s="304"/>
      <c r="C48" s="304"/>
      <c r="D48" s="304"/>
      <c r="E48" s="304"/>
      <c r="F48" s="304"/>
      <c r="G48" s="304"/>
      <c r="H48" s="304"/>
      <c r="I48" s="305"/>
    </row>
    <row r="49" spans="1:9" ht="51.75" customHeight="1">
      <c r="A49" s="306" t="s">
        <v>134</v>
      </c>
      <c r="B49" s="307"/>
      <c r="C49" s="307"/>
      <c r="D49" s="307"/>
      <c r="E49" s="307"/>
      <c r="F49" s="307"/>
      <c r="G49" s="307"/>
      <c r="H49" s="307"/>
      <c r="I49" s="308"/>
    </row>
    <row r="50" spans="1:9" ht="27" customHeight="1" thickBot="1">
      <c r="A50" s="309" t="s">
        <v>135</v>
      </c>
      <c r="B50" s="310"/>
      <c r="C50" s="310"/>
      <c r="D50" s="310"/>
      <c r="E50" s="310"/>
      <c r="F50" s="310"/>
      <c r="G50" s="310"/>
      <c r="H50" s="310"/>
      <c r="I50" s="311"/>
    </row>
    <row r="51" spans="1:10" ht="15">
      <c r="A51" s="132" t="s">
        <v>20</v>
      </c>
      <c r="B51" s="39"/>
      <c r="C51" s="133">
        <f>A12</f>
        <v>0</v>
      </c>
      <c r="D51" s="134" t="s">
        <v>21</v>
      </c>
      <c r="E51" s="151"/>
      <c r="F51" s="133">
        <f>A15</f>
        <v>0</v>
      </c>
      <c r="G51" s="134" t="s">
        <v>64</v>
      </c>
      <c r="H51" s="135">
        <f>B13</f>
        <v>0</v>
      </c>
      <c r="I51" s="131" t="s">
        <v>66</v>
      </c>
      <c r="J51" s="214"/>
    </row>
    <row r="52" spans="1:9" ht="10.5" customHeight="1">
      <c r="A52" s="69"/>
      <c r="B52" s="14"/>
      <c r="C52" s="14"/>
      <c r="D52" s="3"/>
      <c r="E52" s="3"/>
      <c r="F52" s="14"/>
      <c r="G52" s="14"/>
      <c r="H52" s="14"/>
      <c r="I52" s="65"/>
    </row>
    <row r="53" spans="1:9" ht="15">
      <c r="A53" s="69" t="s">
        <v>22</v>
      </c>
      <c r="B53" s="14"/>
      <c r="C53" s="15">
        <f>E12</f>
        <v>0</v>
      </c>
      <c r="D53" s="15"/>
      <c r="E53" s="15"/>
      <c r="F53" s="15"/>
      <c r="G53" s="148"/>
      <c r="H53" s="18" t="s">
        <v>3</v>
      </c>
      <c r="I53" s="65"/>
    </row>
    <row r="54" spans="1:9" ht="14.25">
      <c r="A54" s="283" t="s">
        <v>139</v>
      </c>
      <c r="B54" s="284"/>
      <c r="C54" s="284"/>
      <c r="D54" s="284"/>
      <c r="E54" s="284"/>
      <c r="F54" s="284"/>
      <c r="G54" s="284"/>
      <c r="H54" s="284"/>
      <c r="I54" s="285"/>
    </row>
    <row r="55" spans="1:9" ht="25.5" customHeight="1">
      <c r="A55" s="57" t="s">
        <v>23</v>
      </c>
      <c r="B55" s="58"/>
      <c r="C55" s="58"/>
      <c r="D55" s="58"/>
      <c r="E55" s="58"/>
      <c r="F55" s="162"/>
      <c r="G55" s="59" t="s">
        <v>24</v>
      </c>
      <c r="H55" s="60"/>
      <c r="I55" s="61"/>
    </row>
    <row r="56" spans="1:9" ht="15">
      <c r="A56" s="62" t="s">
        <v>25</v>
      </c>
      <c r="B56" s="63"/>
      <c r="C56" s="63"/>
      <c r="D56" s="63"/>
      <c r="E56" s="63"/>
      <c r="F56" s="3"/>
      <c r="G56" s="64">
        <v>500</v>
      </c>
      <c r="H56" s="14"/>
      <c r="I56" s="65"/>
    </row>
    <row r="57" spans="1:9" ht="41.25" customHeight="1">
      <c r="A57" s="279" t="s">
        <v>222</v>
      </c>
      <c r="B57" s="280"/>
      <c r="C57" s="280"/>
      <c r="D57" s="280"/>
      <c r="E57" s="280"/>
      <c r="F57" s="280"/>
      <c r="G57" s="64">
        <f>LOOKUP(A20,{0,1},{0,500})</f>
        <v>0</v>
      </c>
      <c r="H57" s="64"/>
      <c r="I57" s="66"/>
    </row>
    <row r="58" spans="1:9" ht="15">
      <c r="A58" s="281"/>
      <c r="B58" s="282"/>
      <c r="C58" s="282"/>
      <c r="D58" s="282"/>
      <c r="E58" s="282"/>
      <c r="F58" s="282"/>
      <c r="G58" s="64"/>
      <c r="H58" s="64"/>
      <c r="I58" s="66"/>
    </row>
    <row r="59" spans="1:9" ht="15">
      <c r="A59" s="187" t="s">
        <v>111</v>
      </c>
      <c r="B59" s="118"/>
      <c r="C59" s="118"/>
      <c r="D59" s="118"/>
      <c r="E59" s="118"/>
      <c r="F59" s="118"/>
      <c r="G59" s="64">
        <f>LOOKUP(G39,{0,1},{0,600})</f>
        <v>0</v>
      </c>
      <c r="H59" s="64"/>
      <c r="I59" s="66"/>
    </row>
    <row r="60" spans="1:9" ht="15">
      <c r="A60" s="34" t="s">
        <v>26</v>
      </c>
      <c r="B60" s="12"/>
      <c r="C60" s="12"/>
      <c r="D60" s="12"/>
      <c r="E60" s="12"/>
      <c r="F60" s="3"/>
      <c r="G60" s="64">
        <v>800</v>
      </c>
      <c r="H60" s="14"/>
      <c r="I60" s="65"/>
    </row>
    <row r="61" spans="1:9" ht="15">
      <c r="A61" s="57" t="s">
        <v>27</v>
      </c>
      <c r="B61" s="16"/>
      <c r="C61" s="16"/>
      <c r="D61" s="16"/>
      <c r="E61" s="16"/>
      <c r="F61" s="162"/>
      <c r="G61" s="67">
        <f>SUM(G56:G60)</f>
        <v>1300</v>
      </c>
      <c r="H61" s="67"/>
      <c r="I61" s="68">
        <f>+G61</f>
        <v>1300</v>
      </c>
    </row>
    <row r="62" spans="1:9" ht="15">
      <c r="A62" s="56"/>
      <c r="B62" s="14"/>
      <c r="C62" s="14"/>
      <c r="D62" s="14"/>
      <c r="E62" s="14"/>
      <c r="F62" s="3"/>
      <c r="G62" s="14"/>
      <c r="H62" s="14"/>
      <c r="I62" s="65"/>
    </row>
    <row r="63" spans="1:9" ht="15">
      <c r="A63" s="112" t="s">
        <v>28</v>
      </c>
      <c r="B63" s="15"/>
      <c r="C63" s="15"/>
      <c r="D63" s="15"/>
      <c r="E63" s="15"/>
      <c r="F63" s="152"/>
      <c r="G63" s="59" t="s">
        <v>29</v>
      </c>
      <c r="H63" s="15"/>
      <c r="I63" s="61" t="s">
        <v>107</v>
      </c>
    </row>
    <row r="64" spans="1:9" ht="15">
      <c r="A64" s="56" t="s">
        <v>216</v>
      </c>
      <c r="B64" s="14"/>
      <c r="C64" s="14"/>
      <c r="D64" s="14"/>
      <c r="E64" s="14"/>
      <c r="F64" s="3"/>
      <c r="G64" s="195">
        <f>IF(A25=2,350,IF(A25=1,0))</f>
        <v>0</v>
      </c>
      <c r="H64" s="14"/>
      <c r="I64" s="70">
        <f>G64</f>
        <v>0</v>
      </c>
    </row>
    <row r="65" spans="1:9" ht="15">
      <c r="A65" s="56"/>
      <c r="B65" s="14"/>
      <c r="C65" s="14"/>
      <c r="D65" s="14"/>
      <c r="E65" s="14"/>
      <c r="F65" s="3"/>
      <c r="G65" s="195"/>
      <c r="H65" s="14"/>
      <c r="I65" s="65"/>
    </row>
    <row r="66" spans="1:9" ht="15">
      <c r="A66" s="56" t="s">
        <v>56</v>
      </c>
      <c r="B66" s="14"/>
      <c r="C66" s="14"/>
      <c r="D66" s="14"/>
      <c r="E66" s="14"/>
      <c r="F66" s="3"/>
      <c r="G66" s="71">
        <f>LOOKUP(G25,{0,1},{0,300})</f>
        <v>0</v>
      </c>
      <c r="H66" s="14"/>
      <c r="I66" s="70">
        <f>G66</f>
        <v>0</v>
      </c>
    </row>
    <row r="67" spans="1:9" ht="15">
      <c r="A67" s="56"/>
      <c r="B67" s="14"/>
      <c r="C67" s="14"/>
      <c r="D67" s="14"/>
      <c r="E67" s="14"/>
      <c r="F67" s="3"/>
      <c r="G67" s="195"/>
      <c r="H67" s="14"/>
      <c r="I67" s="65"/>
    </row>
    <row r="68" spans="1:9" ht="15">
      <c r="A68" s="56" t="s">
        <v>57</v>
      </c>
      <c r="B68" s="14"/>
      <c r="C68" s="14"/>
      <c r="D68" s="14"/>
      <c r="E68" s="14"/>
      <c r="F68" s="3"/>
      <c r="G68" s="195">
        <f>IF(A30&lt;5,0,IF(A30&gt;4,20))</f>
        <v>0</v>
      </c>
      <c r="H68" s="14"/>
      <c r="I68" s="70">
        <f>+G68*I61/100</f>
        <v>0</v>
      </c>
    </row>
    <row r="69" spans="1:9" ht="15">
      <c r="A69" s="56"/>
      <c r="B69" s="14"/>
      <c r="C69" s="14"/>
      <c r="D69" s="14"/>
      <c r="E69" s="14"/>
      <c r="F69" s="3"/>
      <c r="G69" s="195"/>
      <c r="H69" s="14"/>
      <c r="I69" s="65"/>
    </row>
    <row r="70" spans="1:9" ht="15">
      <c r="A70" s="56" t="s">
        <v>59</v>
      </c>
      <c r="B70" s="14"/>
      <c r="C70" s="14"/>
      <c r="D70" s="14"/>
      <c r="E70" s="14"/>
      <c r="F70" s="3"/>
      <c r="G70" s="195">
        <f>IF(G30&lt;5,0,IF(G30&gt;4,30))</f>
        <v>0</v>
      </c>
      <c r="H70" s="14"/>
      <c r="I70" s="70">
        <f>+G70*I61/100</f>
        <v>0</v>
      </c>
    </row>
    <row r="71" spans="1:9" ht="15">
      <c r="A71" s="56"/>
      <c r="B71" s="14"/>
      <c r="C71" s="14"/>
      <c r="D71" s="14"/>
      <c r="E71" s="14"/>
      <c r="F71" s="3"/>
      <c r="G71" s="195"/>
      <c r="H71" s="14"/>
      <c r="I71" s="65"/>
    </row>
    <row r="72" spans="1:9" ht="15">
      <c r="A72" s="56" t="s">
        <v>60</v>
      </c>
      <c r="B72" s="14"/>
      <c r="C72" s="14"/>
      <c r="D72" s="14"/>
      <c r="E72" s="14"/>
      <c r="F72" s="3"/>
      <c r="G72" s="195">
        <f>LOOKUP(A35,{1,2,3,4,5,6,7,8,9,10,11,12,13},{0,0,0,0,50,50,50,50,50,50,60,60,60})</f>
        <v>0</v>
      </c>
      <c r="H72" s="14"/>
      <c r="I72" s="70">
        <f>+G72*I61/100</f>
        <v>0</v>
      </c>
    </row>
    <row r="73" spans="1:9" ht="15">
      <c r="A73" s="56"/>
      <c r="B73" s="14"/>
      <c r="C73" s="14"/>
      <c r="D73" s="14"/>
      <c r="E73" s="14"/>
      <c r="F73" s="3"/>
      <c r="G73" s="195"/>
      <c r="H73" s="14"/>
      <c r="I73" s="65"/>
    </row>
    <row r="74" spans="1:9" ht="15">
      <c r="A74" s="56" t="s">
        <v>97</v>
      </c>
      <c r="B74" s="14"/>
      <c r="C74" s="14"/>
      <c r="D74" s="14"/>
      <c r="E74" s="14"/>
      <c r="F74" s="3"/>
      <c r="G74" s="195">
        <f>LOOKUP(G35,{1,2,3,4,5,6,7,8,9,10,11,12,13,14,15,16,17,18,19,20},{0,30,30,30,30,32,34,36,38,40,40,40,40,40,40,40,40,40,40,40})</f>
        <v>0</v>
      </c>
      <c r="H74" s="72"/>
      <c r="I74" s="70">
        <f>+G74*I61/100</f>
        <v>0</v>
      </c>
    </row>
    <row r="75" spans="1:9" ht="15">
      <c r="A75" s="56"/>
      <c r="B75" s="14"/>
      <c r="C75" s="14"/>
      <c r="D75" s="14"/>
      <c r="E75" s="14"/>
      <c r="F75" s="3"/>
      <c r="G75" s="195"/>
      <c r="H75" s="14"/>
      <c r="I75" s="70"/>
    </row>
    <row r="76" spans="1:9" ht="15">
      <c r="A76" s="56" t="s">
        <v>214</v>
      </c>
      <c r="B76" s="14"/>
      <c r="C76" s="14"/>
      <c r="D76" s="14"/>
      <c r="E76" s="14"/>
      <c r="F76" s="3"/>
      <c r="G76" s="71">
        <f>LOOKUP(A44,{0,1},{0,400})</f>
        <v>0</v>
      </c>
      <c r="H76" s="14"/>
      <c r="I76" s="70">
        <f>G76</f>
        <v>0</v>
      </c>
    </row>
    <row r="77" spans="1:9" ht="15">
      <c r="A77" s="56"/>
      <c r="B77" s="14"/>
      <c r="C77" s="14"/>
      <c r="D77" s="14"/>
      <c r="E77" s="14"/>
      <c r="F77" s="3"/>
      <c r="G77" s="71"/>
      <c r="H77" s="14"/>
      <c r="I77" s="70"/>
    </row>
    <row r="78" spans="1:9" ht="15">
      <c r="A78" s="56" t="s">
        <v>215</v>
      </c>
      <c r="B78" s="14"/>
      <c r="C78" s="14"/>
      <c r="D78" s="14"/>
      <c r="E78" s="14"/>
      <c r="F78" s="3"/>
      <c r="G78" s="71">
        <f>LOOKUP(G44,{0,1},{0,200})</f>
        <v>0</v>
      </c>
      <c r="H78" s="14"/>
      <c r="I78" s="70">
        <f>G78</f>
        <v>0</v>
      </c>
    </row>
    <row r="79" spans="1:9" ht="15.75" thickBot="1">
      <c r="A79" s="73"/>
      <c r="B79" s="41"/>
      <c r="C79" s="41"/>
      <c r="D79" s="41"/>
      <c r="E79" s="41"/>
      <c r="F79" s="163"/>
      <c r="G79" s="189"/>
      <c r="H79" s="41"/>
      <c r="I79" s="74"/>
    </row>
    <row r="80" spans="1:9" ht="15.75" thickBot="1">
      <c r="A80" s="69" t="s">
        <v>30</v>
      </c>
      <c r="B80" s="14"/>
      <c r="C80" s="14"/>
      <c r="D80" s="14"/>
      <c r="E80" s="14"/>
      <c r="F80" s="3"/>
      <c r="G80" s="75">
        <f>I61+I64+I66+I68+I70+I72+I74+I76+I78</f>
        <v>1300</v>
      </c>
      <c r="H80" s="13" t="s">
        <v>31</v>
      </c>
      <c r="I80" s="77">
        <f>G80-(G80/3)</f>
        <v>866.6666666666667</v>
      </c>
    </row>
    <row r="81" spans="1:9" ht="15.75" thickBot="1">
      <c r="A81" s="21"/>
      <c r="B81" s="14"/>
      <c r="C81" s="14"/>
      <c r="D81" s="14"/>
      <c r="E81" s="14"/>
      <c r="F81" s="14"/>
      <c r="G81" s="75"/>
      <c r="H81" s="14"/>
      <c r="I81" s="78"/>
    </row>
    <row r="82" spans="1:9" ht="15.75" thickBot="1">
      <c r="A82" s="69" t="s">
        <v>32</v>
      </c>
      <c r="B82" s="3"/>
      <c r="C82" s="14"/>
      <c r="D82" s="14"/>
      <c r="E82" s="14"/>
      <c r="F82" s="14"/>
      <c r="G82" s="195"/>
      <c r="H82" s="14"/>
      <c r="I82" s="211"/>
    </row>
    <row r="83" spans="1:9" ht="15">
      <c r="A83" s="20" t="s">
        <v>138</v>
      </c>
      <c r="B83" s="3"/>
      <c r="C83" s="76"/>
      <c r="D83" s="76"/>
      <c r="E83" s="76"/>
      <c r="F83" s="76"/>
      <c r="G83" s="76"/>
      <c r="H83" s="76"/>
      <c r="I83" s="80"/>
    </row>
    <row r="84" spans="1:9" ht="9" customHeight="1" thickBot="1">
      <c r="A84" s="56"/>
      <c r="B84" s="3"/>
      <c r="C84" s="14"/>
      <c r="D84" s="14"/>
      <c r="E84" s="14"/>
      <c r="F84" s="14"/>
      <c r="G84" s="14"/>
      <c r="H84" s="14"/>
      <c r="I84" s="43"/>
    </row>
    <row r="85" spans="1:9" ht="15.75" thickBot="1">
      <c r="A85" s="69" t="s">
        <v>119</v>
      </c>
      <c r="B85" s="3"/>
      <c r="C85" s="14"/>
      <c r="D85" s="14"/>
      <c r="E85" s="14"/>
      <c r="F85" s="136">
        <v>0</v>
      </c>
      <c r="G85" s="14" t="s">
        <v>6</v>
      </c>
      <c r="H85" s="14"/>
      <c r="I85" s="79">
        <f>LOOKUP(F85,{0,1},{0,450})</f>
        <v>0</v>
      </c>
    </row>
    <row r="86" spans="1:9" ht="15" thickBot="1">
      <c r="A86" s="20" t="s">
        <v>136</v>
      </c>
      <c r="B86" s="3"/>
      <c r="C86" s="19"/>
      <c r="D86" s="19"/>
      <c r="E86" s="19"/>
      <c r="F86" s="19"/>
      <c r="G86" s="19"/>
      <c r="H86" s="19"/>
      <c r="I86" s="45"/>
    </row>
    <row r="87" spans="1:9" ht="15.75" thickBot="1">
      <c r="A87" s="69" t="s">
        <v>33</v>
      </c>
      <c r="B87" s="3"/>
      <c r="C87" s="76"/>
      <c r="D87" s="76"/>
      <c r="E87" s="76"/>
      <c r="F87" s="76"/>
      <c r="G87" s="76"/>
      <c r="H87" s="76"/>
      <c r="I87" s="81">
        <f>SUM(I80:I85)</f>
        <v>866.6666666666667</v>
      </c>
    </row>
    <row r="88" spans="1:9" ht="9" customHeight="1" thickBot="1">
      <c r="A88" s="69"/>
      <c r="B88" s="3"/>
      <c r="C88" s="76"/>
      <c r="D88" s="76"/>
      <c r="E88" s="76"/>
      <c r="F88" s="76"/>
      <c r="G88" s="76"/>
      <c r="H88" s="76"/>
      <c r="I88" s="82"/>
    </row>
    <row r="89" spans="1:9" ht="15.75" thickBot="1">
      <c r="A89" s="69" t="s">
        <v>34</v>
      </c>
      <c r="B89" s="3"/>
      <c r="C89" s="76"/>
      <c r="D89" s="76"/>
      <c r="E89" s="76"/>
      <c r="F89" s="76"/>
      <c r="G89" s="76"/>
      <c r="H89" s="76"/>
      <c r="I89" s="81">
        <f>I87*15/100</f>
        <v>130.00000000000003</v>
      </c>
    </row>
    <row r="90" spans="1:9" ht="9" customHeight="1" thickBot="1">
      <c r="A90" s="69"/>
      <c r="B90" s="3"/>
      <c r="C90" s="76"/>
      <c r="D90" s="76"/>
      <c r="E90" s="76"/>
      <c r="F90" s="76"/>
      <c r="G90" s="76"/>
      <c r="H90" s="76"/>
      <c r="I90" s="82"/>
    </row>
    <row r="91" spans="1:9" ht="15.75" thickBot="1">
      <c r="A91" s="69" t="s">
        <v>35</v>
      </c>
      <c r="B91" s="3"/>
      <c r="C91" s="76"/>
      <c r="D91" s="76"/>
      <c r="E91" s="76"/>
      <c r="F91" s="76"/>
      <c r="G91" s="76"/>
      <c r="H91" s="76"/>
      <c r="I91" s="81">
        <f>I87+I89</f>
        <v>996.6666666666667</v>
      </c>
    </row>
    <row r="92" spans="1:9" ht="15.75" thickBot="1">
      <c r="A92" s="83" t="s">
        <v>36</v>
      </c>
      <c r="B92" s="163"/>
      <c r="C92" s="41"/>
      <c r="D92" s="41"/>
      <c r="E92" s="41"/>
      <c r="F92" s="41"/>
      <c r="G92" s="41"/>
      <c r="H92" s="41"/>
      <c r="I92" s="43"/>
    </row>
    <row r="93" spans="1:9" ht="15.75" thickBot="1">
      <c r="A93" s="83" t="s">
        <v>156</v>
      </c>
      <c r="B93" s="3"/>
      <c r="C93" s="14"/>
      <c r="D93" s="14"/>
      <c r="E93" s="14"/>
      <c r="F93" s="14"/>
      <c r="G93" s="14"/>
      <c r="H93" s="14"/>
      <c r="I93" s="212"/>
    </row>
    <row r="94" spans="1:9" ht="14.25">
      <c r="A94" s="345" t="s">
        <v>37</v>
      </c>
      <c r="B94" s="346"/>
      <c r="C94" s="346"/>
      <c r="D94" s="346"/>
      <c r="E94" s="346"/>
      <c r="F94" s="346"/>
      <c r="G94" s="346"/>
      <c r="H94" s="346"/>
      <c r="I94" s="347"/>
    </row>
    <row r="95" spans="1:9" ht="14.25">
      <c r="A95" s="119" t="s">
        <v>182</v>
      </c>
      <c r="B95" s="120"/>
      <c r="C95" s="120"/>
      <c r="D95" s="120"/>
      <c r="E95" s="120"/>
      <c r="F95" s="120"/>
      <c r="G95" s="120"/>
      <c r="H95" s="120"/>
      <c r="I95" s="121"/>
    </row>
    <row r="96" spans="1:9" ht="14.25">
      <c r="A96" s="122" t="s">
        <v>183</v>
      </c>
      <c r="B96" s="123"/>
      <c r="C96" s="123" t="s">
        <v>55</v>
      </c>
      <c r="D96" s="123"/>
      <c r="E96" s="123"/>
      <c r="F96" s="123"/>
      <c r="G96" s="123"/>
      <c r="H96" s="123"/>
      <c r="I96" s="124"/>
    </row>
    <row r="97" spans="1:9" ht="14.25">
      <c r="A97" s="122" t="s">
        <v>38</v>
      </c>
      <c r="B97" s="123"/>
      <c r="C97" s="123"/>
      <c r="D97" s="123"/>
      <c r="E97" s="123"/>
      <c r="F97" s="123"/>
      <c r="G97" s="123"/>
      <c r="H97" s="123"/>
      <c r="I97" s="124"/>
    </row>
    <row r="98" spans="1:9" ht="14.25">
      <c r="A98" s="122" t="s">
        <v>184</v>
      </c>
      <c r="B98" s="123"/>
      <c r="C98" s="123"/>
      <c r="D98" s="123"/>
      <c r="E98" s="123"/>
      <c r="F98" s="123"/>
      <c r="G98" s="123"/>
      <c r="H98" s="123"/>
      <c r="I98" s="124"/>
    </row>
    <row r="99" spans="1:9" ht="14.25">
      <c r="A99" s="46" t="s">
        <v>185</v>
      </c>
      <c r="B99" s="47"/>
      <c r="C99" s="47"/>
      <c r="D99" s="47"/>
      <c r="E99" s="47"/>
      <c r="F99" s="47"/>
      <c r="G99" s="47"/>
      <c r="H99" s="47"/>
      <c r="I99" s="48"/>
    </row>
    <row r="100" spans="1:9" ht="14.25">
      <c r="A100" s="122" t="s">
        <v>193</v>
      </c>
      <c r="B100" s="123"/>
      <c r="C100" s="123"/>
      <c r="D100" s="123"/>
      <c r="E100" s="123"/>
      <c r="F100" s="123"/>
      <c r="G100" s="123"/>
      <c r="H100" s="123"/>
      <c r="I100" s="124"/>
    </row>
    <row r="101" spans="1:9" ht="16.5" customHeight="1">
      <c r="A101" s="295" t="s">
        <v>225</v>
      </c>
      <c r="B101" s="296"/>
      <c r="C101" s="296"/>
      <c r="D101" s="296"/>
      <c r="E101" s="296"/>
      <c r="F101" s="296"/>
      <c r="G101" s="296"/>
      <c r="H101" s="296"/>
      <c r="I101" s="297"/>
    </row>
    <row r="102" spans="1:9" ht="16.5" customHeight="1">
      <c r="A102" s="295" t="s">
        <v>203</v>
      </c>
      <c r="B102" s="296"/>
      <c r="C102" s="296"/>
      <c r="D102" s="296"/>
      <c r="E102" s="296"/>
      <c r="F102" s="296"/>
      <c r="G102" s="296"/>
      <c r="H102" s="296"/>
      <c r="I102" s="297"/>
    </row>
    <row r="103" spans="1:9" ht="27.75" customHeight="1">
      <c r="A103" s="298" t="s">
        <v>137</v>
      </c>
      <c r="B103" s="299"/>
      <c r="C103" s="299"/>
      <c r="D103" s="299"/>
      <c r="E103" s="299"/>
      <c r="F103" s="299"/>
      <c r="G103" s="299"/>
      <c r="H103" s="299"/>
      <c r="I103" s="300"/>
    </row>
    <row r="104" spans="1:9" ht="14.25">
      <c r="A104" s="125" t="s">
        <v>253</v>
      </c>
      <c r="B104" s="123"/>
      <c r="C104" s="123"/>
      <c r="D104" s="123"/>
      <c r="E104" s="123"/>
      <c r="F104" s="123"/>
      <c r="G104" s="123"/>
      <c r="H104" s="123"/>
      <c r="I104" s="124"/>
    </row>
    <row r="105" spans="1:9" ht="15" thickBot="1">
      <c r="A105" s="49" t="s">
        <v>96</v>
      </c>
      <c r="B105" s="50"/>
      <c r="C105" s="50"/>
      <c r="D105" s="50"/>
      <c r="E105" s="50"/>
      <c r="F105" s="50"/>
      <c r="G105" s="50"/>
      <c r="H105" s="50"/>
      <c r="I105" s="51"/>
    </row>
    <row r="106" spans="1:9" ht="21.7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35.25" customHeight="1">
      <c r="A107" s="301" t="s">
        <v>0</v>
      </c>
      <c r="B107" s="301"/>
      <c r="C107" s="301"/>
      <c r="D107" s="301"/>
      <c r="E107" s="301"/>
      <c r="F107" s="301"/>
      <c r="G107" s="301"/>
      <c r="H107" s="301"/>
      <c r="I107" s="301"/>
    </row>
    <row r="108" spans="1:9" ht="22.5">
      <c r="A108" s="302" t="str">
        <f>A5</f>
        <v>IN COMPOSIZIONE MONOCRATICA</v>
      </c>
      <c r="B108" s="302"/>
      <c r="C108" s="302"/>
      <c r="D108" s="302"/>
      <c r="E108" s="302"/>
      <c r="F108" s="302"/>
      <c r="G108" s="302"/>
      <c r="H108" s="302"/>
      <c r="I108" s="302"/>
    </row>
    <row r="109" spans="1:9" ht="24.75" customHeight="1">
      <c r="A109" s="312" t="s">
        <v>101</v>
      </c>
      <c r="B109" s="312"/>
      <c r="C109" s="312"/>
      <c r="D109" s="312"/>
      <c r="E109" s="312"/>
      <c r="F109" s="313"/>
      <c r="G109" s="313"/>
      <c r="H109" s="313"/>
      <c r="I109" s="313"/>
    </row>
    <row r="110" spans="1:9" ht="15.75" thickBot="1">
      <c r="A110" s="164"/>
      <c r="B110" s="164"/>
      <c r="C110" s="164"/>
      <c r="D110" s="164"/>
      <c r="E110" s="164"/>
      <c r="F110" s="164"/>
      <c r="G110" s="164"/>
      <c r="H110" s="164"/>
      <c r="I110" s="164"/>
    </row>
    <row r="111" spans="1:9" ht="37.5" customHeight="1">
      <c r="A111" s="314" t="s">
        <v>102</v>
      </c>
      <c r="B111" s="315"/>
      <c r="C111" s="315"/>
      <c r="D111" s="315"/>
      <c r="E111" s="315"/>
      <c r="F111" s="315"/>
      <c r="G111" s="315"/>
      <c r="H111" s="315"/>
      <c r="I111" s="316"/>
    </row>
    <row r="112" spans="1:9" ht="24.75" customHeight="1" thickBot="1">
      <c r="A112" s="317"/>
      <c r="B112" s="318"/>
      <c r="C112" s="318"/>
      <c r="D112" s="318"/>
      <c r="E112" s="318"/>
      <c r="F112" s="318"/>
      <c r="G112" s="318"/>
      <c r="H112" s="318"/>
      <c r="I112" s="319"/>
    </row>
    <row r="113" spans="1:9" ht="14.25">
      <c r="A113" s="98"/>
      <c r="B113" s="98"/>
      <c r="C113" s="98"/>
      <c r="D113" s="98"/>
      <c r="E113" s="13"/>
      <c r="F113" s="13"/>
      <c r="G113" s="98"/>
      <c r="H113" s="98"/>
      <c r="I113" s="98"/>
    </row>
    <row r="114" spans="1:9" ht="30" customHeight="1">
      <c r="A114" s="23" t="s">
        <v>100</v>
      </c>
      <c r="B114" s="165"/>
      <c r="C114" s="84">
        <f>A12</f>
        <v>0</v>
      </c>
      <c r="D114" s="23" t="s">
        <v>21</v>
      </c>
      <c r="E114" s="85"/>
      <c r="F114" s="84">
        <f>A15</f>
        <v>0</v>
      </c>
      <c r="G114" s="23" t="s">
        <v>64</v>
      </c>
      <c r="H114" s="86">
        <f>B13</f>
        <v>0</v>
      </c>
      <c r="I114" s="23" t="s">
        <v>66</v>
      </c>
    </row>
    <row r="115" spans="1:9" ht="18">
      <c r="A115" s="93"/>
      <c r="B115" s="93"/>
      <c r="C115" s="87"/>
      <c r="D115" s="87"/>
      <c r="E115" s="87"/>
      <c r="F115" s="87"/>
      <c r="G115" s="87"/>
      <c r="H115" s="87"/>
      <c r="I115" s="87"/>
    </row>
    <row r="116" spans="1:9" ht="18">
      <c r="A116" s="23" t="s">
        <v>114</v>
      </c>
      <c r="B116" s="23">
        <f>E12</f>
        <v>0</v>
      </c>
      <c r="C116" s="93"/>
      <c r="D116" s="23"/>
      <c r="G116" s="23" t="s">
        <v>113</v>
      </c>
      <c r="H116" s="23">
        <f>I12</f>
        <v>0</v>
      </c>
      <c r="I116" s="22"/>
    </row>
    <row r="117" spans="1:9" ht="18">
      <c r="A117" s="23"/>
      <c r="B117" s="24">
        <f>E13</f>
        <v>0</v>
      </c>
      <c r="C117" s="93"/>
      <c r="D117" s="23"/>
      <c r="G117" s="23" t="s">
        <v>113</v>
      </c>
      <c r="H117" s="23">
        <f>I13</f>
        <v>0</v>
      </c>
      <c r="I117" s="22"/>
    </row>
    <row r="118" spans="1:9" ht="18">
      <c r="A118" s="23"/>
      <c r="B118" s="24">
        <f>E14</f>
        <v>0</v>
      </c>
      <c r="C118" s="93"/>
      <c r="D118" s="23"/>
      <c r="G118" s="23" t="s">
        <v>113</v>
      </c>
      <c r="H118" s="23">
        <f>I14</f>
        <v>0</v>
      </c>
      <c r="I118" s="22"/>
    </row>
    <row r="119" spans="1:9" ht="18">
      <c r="A119" s="23"/>
      <c r="B119" s="24">
        <f>E15</f>
        <v>0</v>
      </c>
      <c r="C119" s="93"/>
      <c r="D119" s="23"/>
      <c r="G119" s="23" t="s">
        <v>113</v>
      </c>
      <c r="H119" s="23">
        <f>I15</f>
        <v>0</v>
      </c>
      <c r="I119" s="22"/>
    </row>
    <row r="121" spans="1:9" ht="18">
      <c r="A121" s="23" t="s">
        <v>115</v>
      </c>
      <c r="C121" s="149"/>
      <c r="D121" s="23"/>
      <c r="E121" s="93"/>
      <c r="F121" s="88" t="s">
        <v>73</v>
      </c>
      <c r="G121" s="213"/>
      <c r="H121" s="23"/>
      <c r="I121" s="23"/>
    </row>
    <row r="123" spans="1:9" ht="17.25">
      <c r="A123" s="320" t="s">
        <v>67</v>
      </c>
      <c r="B123" s="320"/>
      <c r="C123" s="320"/>
      <c r="D123" s="320"/>
      <c r="E123" s="320"/>
      <c r="F123" s="320"/>
      <c r="G123" s="320"/>
      <c r="H123" s="320"/>
      <c r="I123" s="320"/>
    </row>
    <row r="124" spans="1:9" ht="18">
      <c r="A124" s="166"/>
      <c r="B124" s="166"/>
      <c r="C124" s="166"/>
      <c r="D124" s="166"/>
      <c r="E124" s="166"/>
      <c r="F124" s="166"/>
      <c r="G124" s="166"/>
      <c r="H124" s="166"/>
      <c r="I124" s="166"/>
    </row>
    <row r="125" spans="1:9" ht="40.5" customHeight="1">
      <c r="A125" s="111"/>
      <c r="B125" s="321" t="s">
        <v>68</v>
      </c>
      <c r="C125" s="321"/>
      <c r="D125" s="321"/>
      <c r="E125" s="321"/>
      <c r="F125" s="321"/>
      <c r="G125" s="321"/>
      <c r="H125" s="321"/>
      <c r="I125" s="321"/>
    </row>
    <row r="126" spans="1:9" ht="17.25" customHeight="1">
      <c r="A126" s="167" t="s">
        <v>70</v>
      </c>
      <c r="B126" s="190"/>
      <c r="C126" s="190"/>
      <c r="D126" s="190"/>
      <c r="E126" s="190"/>
      <c r="F126" s="190"/>
      <c r="G126" s="190"/>
      <c r="H126" s="190"/>
      <c r="I126" s="190"/>
    </row>
    <row r="127" spans="1:9" ht="54" customHeight="1">
      <c r="A127" s="111">
        <v>1</v>
      </c>
      <c r="B127" s="321" t="s">
        <v>69</v>
      </c>
      <c r="C127" s="321"/>
      <c r="D127" s="321"/>
      <c r="E127" s="321"/>
      <c r="F127" s="321"/>
      <c r="G127" s="321"/>
      <c r="H127" s="321"/>
      <c r="I127" s="321"/>
    </row>
    <row r="128" spans="1:9" ht="18">
      <c r="A128" s="167" t="s">
        <v>70</v>
      </c>
      <c r="B128" s="193"/>
      <c r="C128" s="193"/>
      <c r="D128" s="193"/>
      <c r="E128" s="193"/>
      <c r="F128" s="193"/>
      <c r="G128" s="193"/>
      <c r="H128" s="193"/>
      <c r="I128" s="193"/>
    </row>
    <row r="129" spans="1:9" ht="72" customHeight="1">
      <c r="A129" s="111"/>
      <c r="B129" s="322" t="s">
        <v>175</v>
      </c>
      <c r="C129" s="322"/>
      <c r="D129" s="322"/>
      <c r="E129" s="322"/>
      <c r="F129" s="322"/>
      <c r="G129" s="322"/>
      <c r="H129" s="322"/>
      <c r="I129" s="322"/>
    </row>
    <row r="130" spans="1:9" ht="18.75" customHeight="1">
      <c r="A130" s="325" t="s">
        <v>170</v>
      </c>
      <c r="B130" s="325"/>
      <c r="C130" s="325"/>
      <c r="D130" s="325"/>
      <c r="E130" s="325"/>
      <c r="F130" s="325"/>
      <c r="G130" s="325"/>
      <c r="H130" s="325"/>
      <c r="I130" s="325"/>
    </row>
    <row r="131" spans="1:9" ht="14.25" customHeight="1">
      <c r="A131" s="169"/>
      <c r="B131" s="89"/>
      <c r="C131" s="89"/>
      <c r="D131" s="89"/>
      <c r="E131" s="89"/>
      <c r="F131" s="90"/>
      <c r="G131" s="89"/>
      <c r="H131" s="169"/>
      <c r="I131" s="169"/>
    </row>
    <row r="132" spans="1:9" ht="17.25">
      <c r="A132" s="323" t="s">
        <v>39</v>
      </c>
      <c r="B132" s="323"/>
      <c r="C132" s="323"/>
      <c r="D132" s="323"/>
      <c r="E132" s="323"/>
      <c r="F132" s="323"/>
      <c r="G132" s="323"/>
      <c r="H132" s="323"/>
      <c r="I132" s="323"/>
    </row>
    <row r="133" spans="1:9" ht="14.25" customHeight="1">
      <c r="A133" s="191"/>
      <c r="B133" s="191"/>
      <c r="C133" s="191"/>
      <c r="D133" s="191"/>
      <c r="E133" s="191"/>
      <c r="F133" s="191"/>
      <c r="G133" s="191"/>
      <c r="H133" s="191"/>
      <c r="I133" s="191"/>
    </row>
    <row r="134" spans="1:9" ht="43.5" customHeight="1">
      <c r="A134" s="324" t="s">
        <v>254</v>
      </c>
      <c r="B134" s="324"/>
      <c r="C134" s="324"/>
      <c r="D134" s="324"/>
      <c r="E134" s="324"/>
      <c r="F134" s="324"/>
      <c r="G134" s="324"/>
      <c r="H134" s="324"/>
      <c r="I134" s="324"/>
    </row>
    <row r="135" spans="1:9" ht="29.25" customHeight="1">
      <c r="A135" s="24" t="s">
        <v>93</v>
      </c>
      <c r="B135" s="23"/>
      <c r="C135" s="23"/>
      <c r="D135" s="23"/>
      <c r="E135" s="23"/>
      <c r="F135" s="23"/>
      <c r="G135" s="23"/>
      <c r="H135" s="23"/>
      <c r="I135" s="23"/>
    </row>
    <row r="136" spans="1:9" ht="14.25" customHeight="1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7.25">
      <c r="A137" s="323" t="s">
        <v>40</v>
      </c>
      <c r="B137" s="323"/>
      <c r="C137" s="323"/>
      <c r="D137" s="323"/>
      <c r="E137" s="323"/>
      <c r="F137" s="323"/>
      <c r="G137" s="323"/>
      <c r="H137" s="323"/>
      <c r="I137" s="323"/>
    </row>
    <row r="138" spans="1:9" ht="14.25" customHeight="1">
      <c r="A138" s="198"/>
      <c r="B138" s="198"/>
      <c r="C138" s="198"/>
      <c r="D138" s="198"/>
      <c r="E138" s="198"/>
      <c r="F138" s="198"/>
      <c r="G138" s="198"/>
      <c r="H138" s="198"/>
      <c r="I138" s="198"/>
    </row>
    <row r="139" spans="1:9" ht="18">
      <c r="A139" s="23" t="s">
        <v>120</v>
      </c>
      <c r="B139" s="23"/>
      <c r="C139" s="23"/>
      <c r="D139" s="23"/>
      <c r="E139" s="23"/>
      <c r="F139" s="23"/>
      <c r="G139" s="23"/>
      <c r="H139" s="23"/>
      <c r="I139" s="23"/>
    </row>
    <row r="140" spans="1:9" ht="18">
      <c r="A140" s="326">
        <f>I91</f>
        <v>996.6666666666667</v>
      </c>
      <c r="B140" s="326"/>
      <c r="C140" s="23" t="s">
        <v>41</v>
      </c>
      <c r="D140" s="126"/>
      <c r="F140" s="23"/>
      <c r="G140" s="23"/>
      <c r="H140" s="23"/>
      <c r="I140" s="23"/>
    </row>
    <row r="141" spans="1:9" ht="18">
      <c r="A141" s="23" t="s">
        <v>121</v>
      </c>
      <c r="B141" s="23"/>
      <c r="C141" s="326">
        <f>I93</f>
        <v>0</v>
      </c>
      <c r="D141" s="326"/>
      <c r="E141" s="23" t="s">
        <v>81</v>
      </c>
      <c r="F141" s="23"/>
      <c r="G141" s="23"/>
      <c r="H141" s="23"/>
      <c r="I141" s="23"/>
    </row>
    <row r="142" spans="1:9" ht="18">
      <c r="A142" s="23"/>
      <c r="B142" s="23"/>
      <c r="C142" s="91"/>
      <c r="D142" s="23"/>
      <c r="E142" s="23"/>
      <c r="F142" s="23"/>
      <c r="G142" s="23"/>
      <c r="H142" s="23"/>
      <c r="I142" s="23"/>
    </row>
    <row r="143" spans="1:9" ht="18">
      <c r="A143" s="23" t="s">
        <v>42</v>
      </c>
      <c r="B143" s="327"/>
      <c r="C143" s="327"/>
      <c r="D143" s="23"/>
      <c r="E143" s="23"/>
      <c r="F143" s="23"/>
      <c r="G143" s="23"/>
      <c r="H143" s="23"/>
      <c r="I143" s="23"/>
    </row>
    <row r="144" spans="1:9" ht="18">
      <c r="A144" s="23"/>
      <c r="B144" s="170"/>
      <c r="C144" s="170"/>
      <c r="D144" s="23"/>
      <c r="E144" s="23"/>
      <c r="F144" s="88" t="s">
        <v>122</v>
      </c>
      <c r="G144" s="24">
        <f>C121</f>
        <v>0</v>
      </c>
      <c r="H144" s="23"/>
      <c r="I144" s="23"/>
    </row>
    <row r="145" spans="1:9" ht="18">
      <c r="A145" s="23"/>
      <c r="B145" s="23"/>
      <c r="C145" s="23"/>
      <c r="D145" s="23"/>
      <c r="E145" s="93"/>
      <c r="F145" s="93"/>
      <c r="H145" s="23"/>
      <c r="I145" s="23"/>
    </row>
    <row r="146" spans="1:9" ht="32.25" customHeight="1">
      <c r="A146" s="25" t="s">
        <v>43</v>
      </c>
      <c r="B146" s="18"/>
      <c r="C146" s="18"/>
      <c r="D146" s="18"/>
      <c r="E146" s="18"/>
      <c r="F146" s="18"/>
      <c r="G146" s="18"/>
      <c r="H146" s="18"/>
      <c r="I146" s="18"/>
    </row>
    <row r="147" spans="1:9" ht="15">
      <c r="A147" s="181" t="s">
        <v>158</v>
      </c>
      <c r="B147" s="14" t="s">
        <v>157</v>
      </c>
      <c r="C147" s="22"/>
      <c r="D147" s="22"/>
      <c r="E147" s="22"/>
      <c r="F147" s="22"/>
      <c r="G147" s="22"/>
      <c r="H147" s="18"/>
      <c r="I147" s="18"/>
    </row>
    <row r="148" spans="1:9" ht="15">
      <c r="A148" s="181" t="s">
        <v>158</v>
      </c>
      <c r="B148" s="14" t="s">
        <v>159</v>
      </c>
      <c r="C148" s="22"/>
      <c r="D148" s="22"/>
      <c r="E148" s="22"/>
      <c r="F148" s="22"/>
      <c r="G148" s="22"/>
      <c r="H148" s="18"/>
      <c r="I148" s="18"/>
    </row>
    <row r="149" spans="1:9" ht="15">
      <c r="A149" s="181" t="s">
        <v>158</v>
      </c>
      <c r="B149" s="14" t="s">
        <v>160</v>
      </c>
      <c r="C149" s="22"/>
      <c r="D149" s="22"/>
      <c r="E149" s="22"/>
      <c r="F149" s="22"/>
      <c r="G149" s="22"/>
      <c r="H149" s="18"/>
      <c r="I149" s="18"/>
    </row>
    <row r="150" spans="1:9" ht="15">
      <c r="A150" s="181" t="s">
        <v>158</v>
      </c>
      <c r="B150" s="14" t="s">
        <v>161</v>
      </c>
      <c r="C150" s="22"/>
      <c r="D150" s="22"/>
      <c r="E150" s="22"/>
      <c r="F150" s="22"/>
      <c r="G150" s="22"/>
      <c r="H150" s="18"/>
      <c r="I150" s="18"/>
    </row>
    <row r="151" spans="1:9" ht="15">
      <c r="A151" s="181" t="s">
        <v>158</v>
      </c>
      <c r="B151" s="14" t="s">
        <v>162</v>
      </c>
      <c r="C151" s="22"/>
      <c r="D151" s="22"/>
      <c r="E151" s="22"/>
      <c r="F151" s="22"/>
      <c r="G151" s="22"/>
      <c r="H151" s="18"/>
      <c r="I151" s="18"/>
    </row>
    <row r="152" spans="1:9" ht="15">
      <c r="A152" s="181" t="s">
        <v>158</v>
      </c>
      <c r="B152" s="14" t="s">
        <v>163</v>
      </c>
      <c r="C152" s="22"/>
      <c r="D152" s="22"/>
      <c r="E152" s="22"/>
      <c r="F152" s="22"/>
      <c r="G152" s="22"/>
      <c r="H152" s="18"/>
      <c r="I152" s="18"/>
    </row>
    <row r="153" spans="1:9" ht="15">
      <c r="A153" s="181" t="s">
        <v>158</v>
      </c>
      <c r="B153" s="14" t="s">
        <v>164</v>
      </c>
      <c r="C153" s="22"/>
      <c r="D153" s="22"/>
      <c r="E153" s="22"/>
      <c r="F153" s="22"/>
      <c r="G153" s="22"/>
      <c r="H153" s="18"/>
      <c r="I153" s="18"/>
    </row>
    <row r="154" spans="1:9" ht="15">
      <c r="A154" s="181" t="s">
        <v>158</v>
      </c>
      <c r="B154" s="14" t="s">
        <v>165</v>
      </c>
      <c r="C154" s="22"/>
      <c r="D154" s="22"/>
      <c r="E154" s="22"/>
      <c r="F154" s="22"/>
      <c r="G154" s="22"/>
      <c r="H154" s="18"/>
      <c r="I154" s="18"/>
    </row>
    <row r="155" spans="1:9" ht="15">
      <c r="A155" s="181" t="s">
        <v>158</v>
      </c>
      <c r="B155" s="14" t="s">
        <v>166</v>
      </c>
      <c r="C155" s="22"/>
      <c r="D155" s="22"/>
      <c r="E155" s="22"/>
      <c r="F155" s="22"/>
      <c r="G155" s="22"/>
      <c r="H155" s="18"/>
      <c r="I155" s="18"/>
    </row>
    <row r="156" spans="1:9" ht="15">
      <c r="A156" s="181" t="s">
        <v>158</v>
      </c>
      <c r="B156" s="14" t="s">
        <v>167</v>
      </c>
      <c r="C156" s="22"/>
      <c r="D156" s="22"/>
      <c r="E156" s="22"/>
      <c r="F156" s="22"/>
      <c r="G156" s="22"/>
      <c r="H156" s="18"/>
      <c r="I156" s="18"/>
    </row>
    <row r="157" spans="1:9" ht="15">
      <c r="A157" s="14"/>
      <c r="B157" s="22"/>
      <c r="C157" s="22"/>
      <c r="D157" s="22"/>
      <c r="E157" s="22"/>
      <c r="F157" s="22"/>
      <c r="G157" s="22"/>
      <c r="H157" s="18"/>
      <c r="I157" s="18"/>
    </row>
    <row r="158" spans="1:9" ht="14.25">
      <c r="A158" s="13"/>
      <c r="B158" s="18"/>
      <c r="C158" s="18"/>
      <c r="D158" s="18"/>
      <c r="E158" s="18"/>
      <c r="F158" s="18"/>
      <c r="G158" s="18"/>
      <c r="H158" s="18"/>
      <c r="I158" s="18"/>
    </row>
    <row r="159" spans="1:9" ht="18">
      <c r="A159" s="92" t="s">
        <v>44</v>
      </c>
      <c r="B159" s="23"/>
      <c r="C159" s="23"/>
      <c r="D159" s="23"/>
      <c r="E159" s="23"/>
      <c r="F159" s="23"/>
      <c r="G159" s="23"/>
      <c r="H159" s="23"/>
      <c r="I159" s="23"/>
    </row>
    <row r="160" spans="1:9" ht="18">
      <c r="A160" s="93" t="s">
        <v>45</v>
      </c>
      <c r="B160" s="94">
        <f>C121</f>
        <v>0</v>
      </c>
      <c r="C160" s="93"/>
      <c r="D160" s="93"/>
      <c r="E160" s="93"/>
      <c r="F160" s="23"/>
      <c r="G160" s="23" t="s">
        <v>46</v>
      </c>
      <c r="H160" s="182"/>
      <c r="I160" s="23"/>
    </row>
    <row r="161" spans="1:9" ht="18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8">
      <c r="A162" s="23" t="s">
        <v>47</v>
      </c>
      <c r="B162" s="182"/>
      <c r="C162" s="23"/>
      <c r="D162" s="23"/>
      <c r="E162" s="23"/>
      <c r="F162" s="23"/>
      <c r="G162" s="23" t="s">
        <v>174</v>
      </c>
      <c r="H162" s="182"/>
      <c r="I162" s="23"/>
    </row>
    <row r="163" spans="1:9" ht="18">
      <c r="A163" s="23"/>
      <c r="B163" s="23"/>
      <c r="C163" s="23"/>
      <c r="D163" s="23"/>
      <c r="E163" s="23"/>
      <c r="F163" s="23"/>
      <c r="I163" s="23"/>
    </row>
    <row r="164" spans="1:9" ht="18">
      <c r="A164" s="23" t="s">
        <v>176</v>
      </c>
      <c r="B164" s="182"/>
      <c r="C164" s="150"/>
      <c r="D164" s="150"/>
      <c r="E164" s="150"/>
      <c r="F164" s="150"/>
      <c r="G164" s="23" t="s">
        <v>103</v>
      </c>
      <c r="H164" s="182"/>
      <c r="I164" s="94"/>
    </row>
    <row r="165" spans="1:9" ht="18">
      <c r="A165" s="93"/>
      <c r="B165" s="23"/>
      <c r="C165" s="23"/>
      <c r="D165" s="23"/>
      <c r="E165" s="23"/>
      <c r="F165" s="23"/>
      <c r="G165" s="23"/>
      <c r="H165" s="23"/>
      <c r="I165" s="23"/>
    </row>
    <row r="166" spans="1:9" ht="18">
      <c r="A166" s="23" t="s">
        <v>173</v>
      </c>
      <c r="B166" s="182"/>
      <c r="C166" s="23"/>
      <c r="D166" s="23"/>
      <c r="E166" s="23"/>
      <c r="F166" s="23"/>
      <c r="G166" s="23" t="s">
        <v>48</v>
      </c>
      <c r="H166" s="149"/>
      <c r="I166" s="23"/>
    </row>
    <row r="167" spans="1:9" ht="14.25">
      <c r="A167" s="18"/>
      <c r="B167" s="18"/>
      <c r="C167" s="18"/>
      <c r="D167" s="18"/>
      <c r="E167" s="18"/>
      <c r="F167" s="18"/>
      <c r="G167" s="18"/>
      <c r="H167" s="18"/>
      <c r="I167" s="18"/>
    </row>
    <row r="168" spans="1:9" ht="14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8">
      <c r="A169" s="192" t="s">
        <v>49</v>
      </c>
      <c r="B169" s="192">
        <f>A12</f>
        <v>0</v>
      </c>
      <c r="C169" s="103" t="s">
        <v>21</v>
      </c>
      <c r="D169" s="93"/>
      <c r="E169" s="93"/>
      <c r="F169" s="171"/>
      <c r="G169" s="192" t="s">
        <v>49</v>
      </c>
      <c r="H169" s="192">
        <f>A15</f>
        <v>0</v>
      </c>
      <c r="I169" s="103" t="s">
        <v>50</v>
      </c>
    </row>
    <row r="170" spans="1:9" ht="18">
      <c r="A170" s="93"/>
      <c r="B170" s="93"/>
      <c r="C170" s="93"/>
      <c r="D170" s="93"/>
      <c r="E170" s="93"/>
      <c r="F170" s="171"/>
      <c r="G170" s="192" t="s">
        <v>49</v>
      </c>
      <c r="H170" s="192">
        <f>H114</f>
        <v>0</v>
      </c>
      <c r="I170" s="104" t="s">
        <v>71</v>
      </c>
    </row>
    <row r="171" spans="1:9" ht="18">
      <c r="A171" s="93"/>
      <c r="B171" s="93"/>
      <c r="C171" s="93"/>
      <c r="D171" s="93"/>
      <c r="E171" s="93"/>
      <c r="F171" s="93"/>
      <c r="G171" s="93"/>
      <c r="H171" s="93"/>
      <c r="I171" s="93"/>
    </row>
    <row r="172" spans="1:9" ht="20.25">
      <c r="A172" s="328" t="s">
        <v>0</v>
      </c>
      <c r="B172" s="328"/>
      <c r="C172" s="328"/>
      <c r="D172" s="328"/>
      <c r="E172" s="328"/>
      <c r="F172" s="328"/>
      <c r="G172" s="328"/>
      <c r="H172" s="328"/>
      <c r="I172" s="328"/>
    </row>
    <row r="173" spans="1:9" ht="20.25">
      <c r="A173" s="328" t="str">
        <f>A5</f>
        <v>IN COMPOSIZIONE MONOCRATICA</v>
      </c>
      <c r="B173" s="328"/>
      <c r="C173" s="328"/>
      <c r="D173" s="328"/>
      <c r="E173" s="328"/>
      <c r="F173" s="328"/>
      <c r="G173" s="328"/>
      <c r="H173" s="328"/>
      <c r="I173" s="328"/>
    </row>
    <row r="174" spans="1:9" ht="20.25">
      <c r="A174" s="217"/>
      <c r="B174" s="217"/>
      <c r="C174" s="217"/>
      <c r="D174" s="217"/>
      <c r="E174" s="217"/>
      <c r="F174" s="217"/>
      <c r="G174" s="217"/>
      <c r="H174" s="217"/>
      <c r="I174" s="217"/>
    </row>
    <row r="175" spans="1:9" ht="27.75" customHeight="1">
      <c r="A175" s="328" t="s">
        <v>51</v>
      </c>
      <c r="B175" s="328"/>
      <c r="C175" s="328"/>
      <c r="D175" s="328"/>
      <c r="E175" s="328"/>
      <c r="F175" s="328"/>
      <c r="G175" s="328"/>
      <c r="H175" s="328"/>
      <c r="I175" s="328"/>
    </row>
    <row r="176" spans="1:9" ht="27.75" customHeight="1">
      <c r="A176" s="217"/>
      <c r="B176" s="217"/>
      <c r="C176" s="217"/>
      <c r="D176" s="217"/>
      <c r="E176" s="217"/>
      <c r="F176" s="217"/>
      <c r="G176" s="217"/>
      <c r="H176" s="217"/>
      <c r="I176" s="217"/>
    </row>
    <row r="177" spans="1:9" ht="14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8">
      <c r="A178" s="93" t="s">
        <v>72</v>
      </c>
      <c r="B178" s="105">
        <f>F109</f>
        <v>0</v>
      </c>
      <c r="C178" s="93"/>
      <c r="D178" s="93"/>
      <c r="E178" s="93"/>
      <c r="F178" s="93"/>
      <c r="G178" s="93"/>
      <c r="H178" s="93"/>
      <c r="I178" s="93"/>
    </row>
    <row r="179" spans="1:9" ht="18">
      <c r="A179" s="93" t="s">
        <v>116</v>
      </c>
      <c r="B179" s="93"/>
      <c r="C179" s="93"/>
      <c r="D179" s="93"/>
      <c r="E179" s="93"/>
      <c r="F179" s="93"/>
      <c r="H179" s="117">
        <f>C121</f>
        <v>0</v>
      </c>
      <c r="I179" s="93"/>
    </row>
    <row r="180" spans="1:9" ht="18">
      <c r="A180" s="93"/>
      <c r="B180" s="93"/>
      <c r="C180" s="93"/>
      <c r="D180" s="93"/>
      <c r="E180" s="93"/>
      <c r="F180" s="93"/>
      <c r="G180" s="93"/>
      <c r="H180" s="93"/>
      <c r="I180" s="93"/>
    </row>
    <row r="181" spans="1:8" ht="18">
      <c r="A181" s="93" t="s">
        <v>108</v>
      </c>
      <c r="B181" s="93"/>
      <c r="C181" s="106">
        <f>E12</f>
        <v>0</v>
      </c>
      <c r="D181" s="107"/>
      <c r="E181" s="107"/>
      <c r="F181" s="152"/>
      <c r="G181" s="24">
        <f>G53</f>
        <v>0</v>
      </c>
      <c r="H181" s="23" t="s">
        <v>3</v>
      </c>
    </row>
    <row r="182" spans="1:8" ht="18">
      <c r="A182" s="93"/>
      <c r="B182" s="93"/>
      <c r="C182" s="218"/>
      <c r="D182" s="93"/>
      <c r="E182" s="93"/>
      <c r="F182" s="3"/>
      <c r="G182" s="24"/>
      <c r="H182" s="23"/>
    </row>
    <row r="183" spans="1:9" ht="24.75" customHeight="1">
      <c r="A183" s="320" t="s">
        <v>76</v>
      </c>
      <c r="B183" s="320"/>
      <c r="C183" s="320"/>
      <c r="D183" s="320"/>
      <c r="E183" s="320"/>
      <c r="F183" s="320"/>
      <c r="G183" s="320"/>
      <c r="H183" s="320"/>
      <c r="I183" s="320"/>
    </row>
    <row r="184" spans="1:9" ht="18" customHeight="1">
      <c r="A184" s="329" t="s">
        <v>75</v>
      </c>
      <c r="B184" s="329"/>
      <c r="C184" s="194"/>
      <c r="D184" s="194"/>
      <c r="E184" s="194"/>
      <c r="F184" s="194"/>
      <c r="G184" s="194"/>
      <c r="H184" s="194"/>
      <c r="I184" s="194"/>
    </row>
    <row r="185" spans="1:9" ht="78" customHeight="1">
      <c r="A185" s="330" t="str">
        <f>IF(A125=1,B125,IF(A127=1,B127,IF(A129=1,B129)))</f>
        <v>difensore di persona offesa/parte civile ammessa al Patrocinio a spese dello Stato con provvedimento emesso da questo Ufficio in data ______________ (ipotesi ex art. 82 D.P.R. 115/2002)</v>
      </c>
      <c r="B185" s="330"/>
      <c r="C185" s="330"/>
      <c r="D185" s="330"/>
      <c r="E185" s="330"/>
      <c r="F185" s="330"/>
      <c r="G185" s="330"/>
      <c r="H185" s="330"/>
      <c r="I185" s="330"/>
    </row>
    <row r="186" spans="1:9" ht="24.75" customHeight="1">
      <c r="A186" s="320" t="s">
        <v>74</v>
      </c>
      <c r="B186" s="320"/>
      <c r="C186" s="320"/>
      <c r="D186" s="320"/>
      <c r="E186" s="320"/>
      <c r="F186" s="320"/>
      <c r="G186" s="320"/>
      <c r="H186" s="320"/>
      <c r="I186" s="320"/>
    </row>
    <row r="187" spans="1:9" ht="66" customHeight="1">
      <c r="A187" s="331" t="s">
        <v>77</v>
      </c>
      <c r="B187" s="331"/>
      <c r="C187" s="331"/>
      <c r="D187" s="331"/>
      <c r="E187" s="331"/>
      <c r="F187" s="331"/>
      <c r="G187" s="331"/>
      <c r="H187" s="331"/>
      <c r="I187" s="331"/>
    </row>
    <row r="188" spans="1:9" ht="68.25" customHeight="1">
      <c r="A188" s="332" t="s">
        <v>255</v>
      </c>
      <c r="B188" s="332"/>
      <c r="C188" s="332"/>
      <c r="D188" s="332"/>
      <c r="E188" s="332"/>
      <c r="F188" s="332"/>
      <c r="G188" s="332"/>
      <c r="H188" s="332"/>
      <c r="I188" s="332"/>
    </row>
    <row r="189" spans="1:9" ht="36" customHeight="1">
      <c r="A189" s="331" t="s">
        <v>79</v>
      </c>
      <c r="B189" s="331"/>
      <c r="C189" s="331"/>
      <c r="D189" s="331"/>
      <c r="E189" s="331"/>
      <c r="F189" s="331"/>
      <c r="G189" s="331"/>
      <c r="H189" s="331"/>
      <c r="I189" s="331"/>
    </row>
    <row r="190" spans="1:9" ht="20.25" customHeight="1">
      <c r="A190" s="331" t="s">
        <v>78</v>
      </c>
      <c r="B190" s="331"/>
      <c r="C190" s="331"/>
      <c r="D190" s="331"/>
      <c r="E190" s="331"/>
      <c r="F190" s="331"/>
      <c r="G190" s="331"/>
      <c r="H190" s="331"/>
      <c r="I190" s="331"/>
    </row>
    <row r="191" spans="1:9" ht="22.5" customHeight="1">
      <c r="A191" s="320" t="s">
        <v>80</v>
      </c>
      <c r="B191" s="320"/>
      <c r="C191" s="320"/>
      <c r="D191" s="320"/>
      <c r="E191" s="320"/>
      <c r="F191" s="320"/>
      <c r="G191" s="320"/>
      <c r="H191" s="320"/>
      <c r="I191" s="320"/>
    </row>
    <row r="192" spans="1:9" ht="25.5" customHeight="1">
      <c r="A192" s="93" t="s">
        <v>117</v>
      </c>
      <c r="B192" s="165"/>
      <c r="D192" s="93">
        <f>C121</f>
        <v>0</v>
      </c>
      <c r="E192" s="93"/>
      <c r="F192" s="93"/>
      <c r="G192" s="336" t="s">
        <v>168</v>
      </c>
      <c r="H192" s="336"/>
      <c r="I192" s="197">
        <f>I91</f>
        <v>996.6666666666667</v>
      </c>
    </row>
    <row r="193" spans="1:9" ht="18">
      <c r="A193" s="127" t="s">
        <v>123</v>
      </c>
      <c r="B193" s="93"/>
      <c r="C193" s="93"/>
      <c r="D193" s="93"/>
      <c r="E193" s="93"/>
      <c r="F193" s="93"/>
      <c r="G193" s="184"/>
      <c r="I193" s="93"/>
    </row>
    <row r="194" spans="1:9" ht="18">
      <c r="A194" s="93" t="s">
        <v>169</v>
      </c>
      <c r="B194" s="93"/>
      <c r="C194" s="337">
        <f>I93</f>
        <v>0</v>
      </c>
      <c r="D194" s="337"/>
      <c r="E194" s="127" t="s">
        <v>124</v>
      </c>
      <c r="F194" s="93"/>
      <c r="G194" s="184"/>
      <c r="I194" s="93"/>
    </row>
    <row r="195" spans="1:9" ht="18">
      <c r="A195" s="93"/>
      <c r="B195" s="93"/>
      <c r="C195" s="93"/>
      <c r="D195" s="93"/>
      <c r="E195" s="165"/>
      <c r="F195" s="93"/>
      <c r="G195" s="93"/>
      <c r="H195" s="93"/>
      <c r="I195" s="93"/>
    </row>
    <row r="196" spans="1:9" ht="21" customHeight="1">
      <c r="A196" s="344" t="s">
        <v>109</v>
      </c>
      <c r="B196" s="344"/>
      <c r="C196" s="344"/>
      <c r="D196" s="344"/>
      <c r="E196" s="344"/>
      <c r="F196" s="344"/>
      <c r="G196" s="344"/>
      <c r="H196" s="344"/>
      <c r="I196" s="344"/>
    </row>
    <row r="197" spans="1:9" ht="42" customHeight="1">
      <c r="A197" s="344" t="s">
        <v>82</v>
      </c>
      <c r="B197" s="344"/>
      <c r="C197" s="344"/>
      <c r="D197" s="344"/>
      <c r="E197" s="344"/>
      <c r="F197" s="344"/>
      <c r="G197" s="344"/>
      <c r="H197" s="344"/>
      <c r="I197" s="344"/>
    </row>
    <row r="198" spans="1:9" ht="39.75" customHeight="1">
      <c r="A198" s="344" t="s">
        <v>83</v>
      </c>
      <c r="B198" s="344"/>
      <c r="C198" s="344"/>
      <c r="D198" s="344"/>
      <c r="E198" s="344"/>
      <c r="F198" s="344"/>
      <c r="G198" s="344"/>
      <c r="H198" s="344"/>
      <c r="I198" s="344"/>
    </row>
    <row r="199" spans="1:9" ht="24.75" customHeight="1">
      <c r="A199" s="93" t="s">
        <v>52</v>
      </c>
      <c r="B199" s="93"/>
      <c r="C199" s="93"/>
      <c r="D199" s="93"/>
      <c r="E199" s="93"/>
      <c r="F199" s="93"/>
      <c r="G199" s="93"/>
      <c r="H199" s="93"/>
      <c r="I199" s="93"/>
    </row>
    <row r="200" spans="1:9" ht="18">
      <c r="A200" s="93"/>
      <c r="B200" s="93"/>
      <c r="C200" s="93"/>
      <c r="D200" s="93"/>
      <c r="E200" s="93"/>
      <c r="F200" s="165"/>
      <c r="G200" s="165"/>
      <c r="H200" s="93" t="s">
        <v>53</v>
      </c>
      <c r="I200" s="93"/>
    </row>
    <row r="201" spans="1:9" ht="17.25" customHeight="1">
      <c r="A201" s="165"/>
      <c r="B201" s="165"/>
      <c r="C201" s="165"/>
      <c r="D201" s="165"/>
      <c r="E201" s="93"/>
      <c r="F201" s="165"/>
      <c r="G201" s="93"/>
      <c r="H201" s="93"/>
      <c r="I201" s="93"/>
    </row>
    <row r="202" spans="1:9" ht="18">
      <c r="A202" s="93" t="s">
        <v>106</v>
      </c>
      <c r="B202" s="93"/>
      <c r="C202" s="93"/>
      <c r="D202" s="93"/>
      <c r="E202" s="93"/>
      <c r="F202" s="93"/>
      <c r="G202" s="93"/>
      <c r="H202" s="93"/>
      <c r="I202" s="93"/>
    </row>
    <row r="203" spans="1:9" ht="18">
      <c r="A203" s="93" t="s">
        <v>70</v>
      </c>
      <c r="B203" s="93"/>
      <c r="C203" s="93"/>
      <c r="D203" s="93"/>
      <c r="E203" s="93"/>
      <c r="F203" s="93"/>
      <c r="G203" s="93"/>
      <c r="H203" s="93"/>
      <c r="I203" s="93"/>
    </row>
    <row r="204" spans="1:9" ht="18">
      <c r="A204" s="93" t="s">
        <v>84</v>
      </c>
      <c r="B204" s="93"/>
      <c r="C204" s="93"/>
      <c r="D204" s="93"/>
      <c r="E204" s="93"/>
      <c r="F204" s="93"/>
      <c r="G204" s="93"/>
      <c r="H204" s="93"/>
      <c r="I204" s="93"/>
    </row>
    <row r="205" spans="1:9" ht="18">
      <c r="A205" s="108"/>
      <c r="B205" s="108"/>
      <c r="C205" s="108"/>
      <c r="D205" s="108"/>
      <c r="E205" s="108"/>
      <c r="F205" s="108"/>
      <c r="G205" s="165"/>
      <c r="H205" s="104" t="s">
        <v>54</v>
      </c>
      <c r="I205" s="108"/>
    </row>
    <row r="206" spans="1:9" ht="44.25" customHeight="1">
      <c r="A206" s="10"/>
      <c r="B206" s="9"/>
      <c r="C206" s="9"/>
      <c r="D206" s="9"/>
      <c r="E206" s="9"/>
      <c r="F206" s="9"/>
      <c r="G206" s="17"/>
      <c r="H206" s="17"/>
      <c r="I206" s="9"/>
    </row>
    <row r="207" spans="1:9" ht="23.25" customHeight="1">
      <c r="A207" s="333" t="s">
        <v>85</v>
      </c>
      <c r="B207" s="334"/>
      <c r="C207" s="334"/>
      <c r="D207" s="334"/>
      <c r="E207" s="334"/>
      <c r="F207" s="334"/>
      <c r="G207" s="334"/>
      <c r="H207" s="334"/>
      <c r="I207" s="335"/>
    </row>
    <row r="208" spans="1:9" ht="18">
      <c r="A208" s="109" t="s">
        <v>86</v>
      </c>
      <c r="B208" s="93"/>
      <c r="C208" s="93"/>
      <c r="D208" s="93"/>
      <c r="E208" s="93"/>
      <c r="F208" s="93"/>
      <c r="G208" s="93"/>
      <c r="H208" s="93"/>
      <c r="I208" s="110"/>
    </row>
    <row r="209" spans="1:9" ht="19.5" customHeight="1">
      <c r="A209" s="173" t="s">
        <v>104</v>
      </c>
      <c r="B209" s="93"/>
      <c r="C209" s="93"/>
      <c r="D209" s="93"/>
      <c r="E209" s="93"/>
      <c r="F209" s="93"/>
      <c r="G209" s="93"/>
      <c r="H209" s="93"/>
      <c r="I209" s="110"/>
    </row>
    <row r="210" spans="1:9" ht="23.25" customHeight="1">
      <c r="A210" s="173" t="s">
        <v>105</v>
      </c>
      <c r="B210" s="93"/>
      <c r="C210" s="93"/>
      <c r="D210" s="93"/>
      <c r="E210" s="93"/>
      <c r="F210" s="93"/>
      <c r="G210" s="93"/>
      <c r="H210" s="93"/>
      <c r="I210" s="110"/>
    </row>
    <row r="211" spans="1:9" ht="18">
      <c r="A211" s="338" t="s">
        <v>87</v>
      </c>
      <c r="B211" s="339"/>
      <c r="C211" s="339"/>
      <c r="D211" s="339"/>
      <c r="E211" s="339"/>
      <c r="F211" s="339"/>
      <c r="G211" s="339"/>
      <c r="H211" s="339"/>
      <c r="I211" s="340"/>
    </row>
    <row r="212" spans="1:9" ht="17.25">
      <c r="A212" s="341" t="s">
        <v>39</v>
      </c>
      <c r="B212" s="320"/>
      <c r="C212" s="320"/>
      <c r="D212" s="320"/>
      <c r="E212" s="320"/>
      <c r="F212" s="320"/>
      <c r="G212" s="320"/>
      <c r="H212" s="320"/>
      <c r="I212" s="342"/>
    </row>
    <row r="213" spans="1:9" ht="18">
      <c r="A213" s="109" t="s">
        <v>92</v>
      </c>
      <c r="B213" s="93"/>
      <c r="C213" s="93"/>
      <c r="D213" s="93"/>
      <c r="E213" s="93"/>
      <c r="F213" s="93"/>
      <c r="G213" s="93"/>
      <c r="H213" s="93"/>
      <c r="I213" s="110"/>
    </row>
    <row r="214" spans="1:9" ht="18">
      <c r="A214" s="109"/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09" t="s">
        <v>88</v>
      </c>
      <c r="B215" s="93"/>
      <c r="C215" s="93"/>
      <c r="D215" s="93"/>
      <c r="E215" s="93"/>
      <c r="F215" s="93"/>
      <c r="G215" s="93"/>
      <c r="H215" s="93"/>
      <c r="I215" s="110"/>
    </row>
    <row r="216" spans="1:9" ht="18">
      <c r="A216" s="174"/>
      <c r="B216" s="107"/>
      <c r="C216" s="107"/>
      <c r="D216" s="107"/>
      <c r="E216" s="107"/>
      <c r="F216" s="107"/>
      <c r="G216" s="107"/>
      <c r="H216" s="107" t="s">
        <v>89</v>
      </c>
      <c r="I216" s="175"/>
    </row>
    <row r="217" spans="1:9" ht="63" customHeight="1">
      <c r="A217" s="171"/>
      <c r="B217" s="171"/>
      <c r="C217" s="171"/>
      <c r="D217" s="171"/>
      <c r="E217" s="171"/>
      <c r="F217" s="171"/>
      <c r="G217" s="171"/>
      <c r="H217" s="171"/>
      <c r="I217" s="171"/>
    </row>
    <row r="218" spans="1:9" ht="17.25">
      <c r="A218" s="349" t="s">
        <v>90</v>
      </c>
      <c r="B218" s="349"/>
      <c r="C218" s="349"/>
      <c r="D218" s="349"/>
      <c r="E218" s="349"/>
      <c r="F218" s="349"/>
      <c r="G218" s="349"/>
      <c r="H218" s="349"/>
      <c r="I218" s="349"/>
    </row>
    <row r="219" spans="1:9" ht="18">
      <c r="A219" s="176"/>
      <c r="B219" s="177"/>
      <c r="C219" s="177"/>
      <c r="D219" s="177"/>
      <c r="E219" s="177"/>
      <c r="F219" s="177"/>
      <c r="G219" s="177"/>
      <c r="H219" s="177"/>
      <c r="I219" s="178"/>
    </row>
    <row r="220" spans="1:9" ht="18">
      <c r="A220" s="179" t="s">
        <v>91</v>
      </c>
      <c r="B220" s="93"/>
      <c r="C220" s="93"/>
      <c r="D220" s="93"/>
      <c r="E220" s="93"/>
      <c r="F220" s="93"/>
      <c r="G220" s="93"/>
      <c r="H220" s="93"/>
      <c r="I220" s="110"/>
    </row>
    <row r="221" spans="1:9" ht="18">
      <c r="A221" s="109"/>
      <c r="B221" s="93"/>
      <c r="C221" s="93"/>
      <c r="D221" s="93"/>
      <c r="E221" s="93"/>
      <c r="F221" s="93"/>
      <c r="G221" s="93"/>
      <c r="H221" s="93"/>
      <c r="I221" s="110"/>
    </row>
    <row r="222" spans="1:9" ht="18">
      <c r="A222" s="109" t="s">
        <v>88</v>
      </c>
      <c r="B222" s="93"/>
      <c r="C222" s="93"/>
      <c r="D222" s="93"/>
      <c r="E222" s="93"/>
      <c r="F222" s="93"/>
      <c r="G222" s="93"/>
      <c r="H222" s="93"/>
      <c r="I222" s="110"/>
    </row>
    <row r="223" spans="1:9" ht="18">
      <c r="A223" s="174"/>
      <c r="B223" s="107"/>
      <c r="C223" s="107"/>
      <c r="D223" s="107"/>
      <c r="E223" s="107"/>
      <c r="F223" s="107"/>
      <c r="G223" s="107"/>
      <c r="H223" s="107" t="s">
        <v>89</v>
      </c>
      <c r="I223" s="175"/>
    </row>
    <row r="224" spans="1:9" ht="18">
      <c r="A224" s="171"/>
      <c r="B224" s="171"/>
      <c r="C224" s="171"/>
      <c r="D224" s="171"/>
      <c r="E224" s="171"/>
      <c r="F224" s="171"/>
      <c r="G224" s="171"/>
      <c r="H224" s="171"/>
      <c r="I224" s="171"/>
    </row>
    <row r="225" spans="1:9" ht="14.25">
      <c r="A225" s="155"/>
      <c r="B225" s="155"/>
      <c r="C225" s="155"/>
      <c r="D225" s="155"/>
      <c r="E225" s="155"/>
      <c r="F225" s="155"/>
      <c r="G225" s="155"/>
      <c r="H225" s="155"/>
      <c r="I225" s="155"/>
    </row>
  </sheetData>
  <sheetProtection password="B1E4" sheet="1" formatCells="0" selectLockedCells="1"/>
  <mergeCells count="73">
    <mergeCell ref="A45:I45"/>
    <mergeCell ref="C194:D194"/>
    <mergeCell ref="A191:I191"/>
    <mergeCell ref="A186:I186"/>
    <mergeCell ref="A130:I130"/>
    <mergeCell ref="A108:I108"/>
    <mergeCell ref="A107:I107"/>
    <mergeCell ref="G192:H192"/>
    <mergeCell ref="A140:B140"/>
    <mergeCell ref="B125:I125"/>
    <mergeCell ref="B127:I127"/>
    <mergeCell ref="A218:I218"/>
    <mergeCell ref="A211:I211"/>
    <mergeCell ref="A207:I207"/>
    <mergeCell ref="A198:I198"/>
    <mergeCell ref="A197:I197"/>
    <mergeCell ref="A196:I196"/>
    <mergeCell ref="A185:I185"/>
    <mergeCell ref="B129:I129"/>
    <mergeCell ref="A132:I132"/>
    <mergeCell ref="B12:C12"/>
    <mergeCell ref="B13:C13"/>
    <mergeCell ref="A1:I1"/>
    <mergeCell ref="A2:I2"/>
    <mergeCell ref="A4:I4"/>
    <mergeCell ref="A5:I5"/>
    <mergeCell ref="A7:I7"/>
    <mergeCell ref="A8:I8"/>
    <mergeCell ref="A10:B10"/>
    <mergeCell ref="B19:E19"/>
    <mergeCell ref="C23:E23"/>
    <mergeCell ref="H23:I23"/>
    <mergeCell ref="C24:E24"/>
    <mergeCell ref="B29:E29"/>
    <mergeCell ref="H29:I29"/>
    <mergeCell ref="B34:E34"/>
    <mergeCell ref="H34:I34"/>
    <mergeCell ref="B35:E35"/>
    <mergeCell ref="A36:I36"/>
    <mergeCell ref="B38:E38"/>
    <mergeCell ref="A47:I47"/>
    <mergeCell ref="A40:I40"/>
    <mergeCell ref="H38:I38"/>
    <mergeCell ref="B43:E43"/>
    <mergeCell ref="H43:I43"/>
    <mergeCell ref="A48:I48"/>
    <mergeCell ref="A49:I49"/>
    <mergeCell ref="A50:I50"/>
    <mergeCell ref="A94:I94"/>
    <mergeCell ref="A57:F57"/>
    <mergeCell ref="A58:F58"/>
    <mergeCell ref="A54:I54"/>
    <mergeCell ref="A103:I103"/>
    <mergeCell ref="A101:I101"/>
    <mergeCell ref="A109:E109"/>
    <mergeCell ref="F109:I109"/>
    <mergeCell ref="A111:I112"/>
    <mergeCell ref="A123:I123"/>
    <mergeCell ref="A102:I102"/>
    <mergeCell ref="A134:I134"/>
    <mergeCell ref="A137:I137"/>
    <mergeCell ref="C141:D141"/>
    <mergeCell ref="B143:C143"/>
    <mergeCell ref="A187:I187"/>
    <mergeCell ref="A188:I188"/>
    <mergeCell ref="A189:I189"/>
    <mergeCell ref="A190:I190"/>
    <mergeCell ref="A212:I212"/>
    <mergeCell ref="A172:I172"/>
    <mergeCell ref="A173:I173"/>
    <mergeCell ref="A175:I175"/>
    <mergeCell ref="A183:I183"/>
    <mergeCell ref="A184:B184"/>
  </mergeCells>
  <conditionalFormatting sqref="B160">
    <cfRule type="cellIs" priority="4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6 G30 G35 A35 F39 F46 F44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 G39 G44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50" max="8" man="1"/>
    <brk id="105" max="8" man="1"/>
    <brk id="167" max="8" man="1"/>
  </rowBreaks>
  <ignoredErrors>
    <ignoredError sqref="A185" unlockedFormula="1"/>
  </ignoredErrors>
  <drawing r:id="rId3"/>
  <legacyDrawing r:id="rId2"/>
  <oleObjects>
    <oleObject progId="Word.Picture.8" shapeId="134946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zoomScalePageLayoutView="0" workbookViewId="0" topLeftCell="A39">
      <selection activeCell="G48" sqref="G48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110</v>
      </c>
      <c r="B8" s="270"/>
      <c r="C8" s="270"/>
      <c r="D8" s="270"/>
      <c r="E8" s="270"/>
      <c r="F8" s="270"/>
      <c r="G8" s="270"/>
      <c r="H8" s="270"/>
      <c r="I8" s="270"/>
    </row>
    <row r="9" spans="1:9" ht="15" thickBot="1">
      <c r="A9" s="55"/>
      <c r="B9" s="2"/>
      <c r="C9" s="2"/>
      <c r="D9" s="2"/>
      <c r="E9" s="2"/>
      <c r="F9" s="2"/>
      <c r="G9" s="2"/>
      <c r="H9" s="2"/>
      <c r="I9" s="2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188" t="s">
        <v>4</v>
      </c>
      <c r="B19" s="272"/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/>
      <c r="B20" s="41"/>
      <c r="C20" s="41"/>
      <c r="D20" s="101"/>
      <c r="E20" s="97"/>
      <c r="F20" s="9"/>
      <c r="G20" s="96"/>
      <c r="H20" s="96"/>
      <c r="I20" s="96"/>
    </row>
    <row r="21" spans="1:9" ht="14.25">
      <c r="A21" s="28"/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1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27" customHeight="1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">
      <c r="A38" s="44" t="s">
        <v>19</v>
      </c>
      <c r="B38" s="256" t="s">
        <v>212</v>
      </c>
      <c r="C38" s="256"/>
      <c r="D38" s="256"/>
      <c r="E38" s="257"/>
      <c r="F38" s="10"/>
      <c r="G38" s="29" t="s">
        <v>187</v>
      </c>
      <c r="H38" s="256" t="s">
        <v>213</v>
      </c>
      <c r="I38" s="257"/>
    </row>
    <row r="39" spans="1:9" ht="15.75" thickBot="1">
      <c r="A39" s="40">
        <v>0</v>
      </c>
      <c r="B39" s="38"/>
      <c r="C39" s="54" t="s">
        <v>6</v>
      </c>
      <c r="D39" s="159"/>
      <c r="E39" s="160"/>
      <c r="F39" s="161"/>
      <c r="G39" s="40">
        <v>0</v>
      </c>
      <c r="H39" s="163"/>
      <c r="I39" s="43" t="s">
        <v>6</v>
      </c>
    </row>
    <row r="40" spans="1:9" ht="14.25">
      <c r="A40" s="278" t="s">
        <v>131</v>
      </c>
      <c r="B40" s="278"/>
      <c r="C40" s="278"/>
      <c r="D40" s="278"/>
      <c r="E40" s="278"/>
      <c r="F40" s="278"/>
      <c r="G40" s="278"/>
      <c r="H40" s="278"/>
      <c r="I40" s="278"/>
    </row>
    <row r="41" ht="15" thickBot="1"/>
    <row r="42" spans="1:9" ht="27" customHeight="1">
      <c r="A42" s="289" t="s">
        <v>132</v>
      </c>
      <c r="B42" s="290"/>
      <c r="C42" s="290"/>
      <c r="D42" s="290"/>
      <c r="E42" s="290"/>
      <c r="F42" s="290"/>
      <c r="G42" s="290"/>
      <c r="H42" s="290"/>
      <c r="I42" s="291"/>
    </row>
    <row r="43" spans="1:9" ht="27" customHeight="1">
      <c r="A43" s="303" t="s">
        <v>133</v>
      </c>
      <c r="B43" s="304"/>
      <c r="C43" s="304"/>
      <c r="D43" s="304"/>
      <c r="E43" s="304"/>
      <c r="F43" s="304"/>
      <c r="G43" s="304"/>
      <c r="H43" s="304"/>
      <c r="I43" s="305"/>
    </row>
    <row r="44" spans="1:9" ht="51.75" customHeight="1">
      <c r="A44" s="306" t="s">
        <v>134</v>
      </c>
      <c r="B44" s="307"/>
      <c r="C44" s="307"/>
      <c r="D44" s="307"/>
      <c r="E44" s="307"/>
      <c r="F44" s="307"/>
      <c r="G44" s="307"/>
      <c r="H44" s="307"/>
      <c r="I44" s="308"/>
    </row>
    <row r="45" spans="1:9" ht="27" customHeight="1" thickBot="1">
      <c r="A45" s="309" t="s">
        <v>135</v>
      </c>
      <c r="B45" s="310"/>
      <c r="C45" s="310"/>
      <c r="D45" s="310"/>
      <c r="E45" s="310"/>
      <c r="F45" s="310"/>
      <c r="G45" s="310"/>
      <c r="H45" s="310"/>
      <c r="I45" s="311"/>
    </row>
    <row r="46" spans="1:10" ht="15">
      <c r="A46" s="132" t="s">
        <v>20</v>
      </c>
      <c r="B46" s="39"/>
      <c r="C46" s="133">
        <f>A12</f>
        <v>0</v>
      </c>
      <c r="D46" s="134" t="s">
        <v>21</v>
      </c>
      <c r="E46" s="151"/>
      <c r="F46" s="133">
        <f>A15</f>
        <v>0</v>
      </c>
      <c r="G46" s="134" t="s">
        <v>64</v>
      </c>
      <c r="H46" s="135">
        <f>B13</f>
        <v>0</v>
      </c>
      <c r="I46" s="131" t="s">
        <v>66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">
      <c r="A48" s="69" t="s">
        <v>22</v>
      </c>
      <c r="B48" s="14"/>
      <c r="C48" s="15">
        <f>E12</f>
        <v>0</v>
      </c>
      <c r="D48" s="15"/>
      <c r="E48" s="15"/>
      <c r="F48" s="15"/>
      <c r="G48" s="148"/>
      <c r="H48" s="18" t="s">
        <v>3</v>
      </c>
      <c r="I48" s="65"/>
    </row>
    <row r="49" spans="1:9" ht="14.25">
      <c r="A49" s="283" t="s">
        <v>139</v>
      </c>
      <c r="B49" s="284"/>
      <c r="C49" s="284"/>
      <c r="D49" s="284"/>
      <c r="E49" s="284"/>
      <c r="F49" s="284"/>
      <c r="G49" s="284"/>
      <c r="H49" s="284"/>
      <c r="I49" s="285"/>
    </row>
    <row r="50" spans="1:9" ht="18.75" customHeight="1">
      <c r="A50" s="57" t="s">
        <v>23</v>
      </c>
      <c r="B50" s="58"/>
      <c r="C50" s="58"/>
      <c r="D50" s="58"/>
      <c r="E50" s="58"/>
      <c r="F50" s="162"/>
      <c r="G50" s="59" t="s">
        <v>24</v>
      </c>
      <c r="H50" s="60"/>
      <c r="I50" s="61"/>
    </row>
    <row r="51" spans="1:9" ht="15">
      <c r="A51" s="62" t="s">
        <v>25</v>
      </c>
      <c r="B51" s="63"/>
      <c r="C51" s="63"/>
      <c r="D51" s="63"/>
      <c r="E51" s="63"/>
      <c r="F51" s="3"/>
      <c r="G51" s="64">
        <v>473</v>
      </c>
      <c r="H51" s="14"/>
      <c r="I51" s="65"/>
    </row>
    <row r="52" spans="1:9" ht="15">
      <c r="A52" s="34" t="s">
        <v>233</v>
      </c>
      <c r="B52" s="12"/>
      <c r="C52" s="12"/>
      <c r="D52" s="12"/>
      <c r="E52" s="12"/>
      <c r="F52" s="3"/>
      <c r="G52" s="64">
        <v>567</v>
      </c>
      <c r="H52" s="14"/>
      <c r="I52" s="65"/>
    </row>
    <row r="53" spans="1:9" ht="15">
      <c r="A53" s="252" t="s">
        <v>234</v>
      </c>
      <c r="B53" s="12"/>
      <c r="C53" s="12"/>
      <c r="D53" s="12"/>
      <c r="E53" s="12"/>
      <c r="F53" s="3"/>
      <c r="G53" s="64"/>
      <c r="H53" s="14"/>
      <c r="I53" s="65"/>
    </row>
    <row r="54" spans="1:9" ht="15">
      <c r="A54" s="279" t="s">
        <v>235</v>
      </c>
      <c r="B54" s="280"/>
      <c r="C54" s="280"/>
      <c r="D54" s="280"/>
      <c r="E54" s="280"/>
      <c r="F54" s="280"/>
      <c r="G54" s="64">
        <v>787</v>
      </c>
      <c r="H54" s="14"/>
      <c r="I54" s="65"/>
    </row>
    <row r="55" spans="1:9" ht="15">
      <c r="A55" s="57" t="s">
        <v>27</v>
      </c>
      <c r="B55" s="16"/>
      <c r="C55" s="16"/>
      <c r="D55" s="16"/>
      <c r="E55" s="16"/>
      <c r="F55" s="162"/>
      <c r="G55" s="67">
        <f>SUM(G51:G54)</f>
        <v>1827</v>
      </c>
      <c r="H55" s="67"/>
      <c r="I55" s="68">
        <f>+G55</f>
        <v>1827</v>
      </c>
    </row>
    <row r="56" spans="1:9" ht="15">
      <c r="A56" s="56"/>
      <c r="B56" s="14"/>
      <c r="C56" s="14"/>
      <c r="D56" s="14"/>
      <c r="E56" s="14"/>
      <c r="F56" s="3"/>
      <c r="G56" s="14"/>
      <c r="H56" s="14"/>
      <c r="I56" s="65"/>
    </row>
    <row r="57" spans="1:9" ht="15">
      <c r="A57" s="112" t="s">
        <v>28</v>
      </c>
      <c r="B57" s="15"/>
      <c r="C57" s="15"/>
      <c r="D57" s="15"/>
      <c r="E57" s="15"/>
      <c r="F57" s="152"/>
      <c r="G57" s="59" t="s">
        <v>29</v>
      </c>
      <c r="H57" s="15"/>
      <c r="I57" s="61" t="s">
        <v>107</v>
      </c>
    </row>
    <row r="58" spans="1:9" ht="15">
      <c r="A58" s="56" t="s">
        <v>216</v>
      </c>
      <c r="B58" s="14"/>
      <c r="C58" s="14"/>
      <c r="D58" s="14"/>
      <c r="E58" s="14"/>
      <c r="F58" s="3"/>
      <c r="G58" s="195">
        <f>IF(A25=2,350,IF(A25=1,0))</f>
        <v>0</v>
      </c>
      <c r="H58" s="14"/>
      <c r="I58" s="70">
        <f>G58</f>
        <v>0</v>
      </c>
    </row>
    <row r="59" spans="1:9" ht="15">
      <c r="A59" s="56"/>
      <c r="B59" s="14"/>
      <c r="C59" s="14"/>
      <c r="D59" s="14"/>
      <c r="E59" s="14"/>
      <c r="F59" s="3"/>
      <c r="G59" s="195"/>
      <c r="H59" s="14"/>
      <c r="I59" s="65"/>
    </row>
    <row r="60" spans="1:9" ht="15">
      <c r="A60" s="56" t="s">
        <v>56</v>
      </c>
      <c r="B60" s="14"/>
      <c r="C60" s="14"/>
      <c r="D60" s="14"/>
      <c r="E60" s="14"/>
      <c r="F60" s="3"/>
      <c r="G60" s="71">
        <f>LOOKUP(G25,{0,1},{0,300})</f>
        <v>0</v>
      </c>
      <c r="H60" s="14"/>
      <c r="I60" s="70">
        <f>G60</f>
        <v>0</v>
      </c>
    </row>
    <row r="61" spans="1:9" ht="15">
      <c r="A61" s="56"/>
      <c r="B61" s="14"/>
      <c r="C61" s="14"/>
      <c r="D61" s="14"/>
      <c r="E61" s="14"/>
      <c r="F61" s="3"/>
      <c r="G61" s="195"/>
      <c r="H61" s="14"/>
      <c r="I61" s="65"/>
    </row>
    <row r="62" spans="1:9" ht="15">
      <c r="A62" s="56" t="s">
        <v>57</v>
      </c>
      <c r="B62" s="14"/>
      <c r="C62" s="14"/>
      <c r="D62" s="14"/>
      <c r="E62" s="14"/>
      <c r="F62" s="3"/>
      <c r="G62" s="195">
        <f>IF(A30&lt;5,0,IF(A30&gt;4,20))</f>
        <v>0</v>
      </c>
      <c r="H62" s="14"/>
      <c r="I62" s="70">
        <f>+G62*I55/100</f>
        <v>0</v>
      </c>
    </row>
    <row r="63" spans="1:9" ht="15">
      <c r="A63" s="56"/>
      <c r="B63" s="14"/>
      <c r="C63" s="14"/>
      <c r="D63" s="14"/>
      <c r="E63" s="14"/>
      <c r="F63" s="3"/>
      <c r="G63" s="195"/>
      <c r="H63" s="14"/>
      <c r="I63" s="65"/>
    </row>
    <row r="64" spans="1:9" ht="15">
      <c r="A64" s="56" t="s">
        <v>59</v>
      </c>
      <c r="B64" s="14"/>
      <c r="C64" s="14"/>
      <c r="D64" s="14"/>
      <c r="E64" s="14"/>
      <c r="F64" s="3"/>
      <c r="G64" s="195">
        <f>IF(G30&lt;5,0,IF(G30&gt;4,30))</f>
        <v>0</v>
      </c>
      <c r="H64" s="14"/>
      <c r="I64" s="70">
        <f>+G64*I55/100</f>
        <v>0</v>
      </c>
    </row>
    <row r="65" spans="1:9" ht="15">
      <c r="A65" s="56"/>
      <c r="B65" s="14"/>
      <c r="C65" s="14"/>
      <c r="D65" s="14"/>
      <c r="E65" s="14"/>
      <c r="F65" s="3"/>
      <c r="G65" s="195"/>
      <c r="H65" s="14"/>
      <c r="I65" s="65"/>
    </row>
    <row r="66" spans="1:9" ht="15">
      <c r="A66" s="56" t="s">
        <v>60</v>
      </c>
      <c r="B66" s="14"/>
      <c r="C66" s="14"/>
      <c r="D66" s="14"/>
      <c r="E66" s="14"/>
      <c r="F66" s="3"/>
      <c r="G66" s="195">
        <f>LOOKUP(A35,{1,2,3,4,5,6,7,8,9,10,11,12,13},{0,0,0,0,0,0,30,30,30,30,30,30,60})</f>
        <v>0</v>
      </c>
      <c r="H66" s="14"/>
      <c r="I66" s="70">
        <f>+G66*I55/100</f>
        <v>0</v>
      </c>
    </row>
    <row r="67" spans="1:9" ht="15">
      <c r="A67" s="56"/>
      <c r="B67" s="14"/>
      <c r="C67" s="14"/>
      <c r="D67" s="14"/>
      <c r="E67" s="14"/>
      <c r="F67" s="3"/>
      <c r="G67" s="195"/>
      <c r="H67" s="14"/>
      <c r="I67" s="65"/>
    </row>
    <row r="68" spans="1:9" ht="15">
      <c r="A68" s="56" t="s">
        <v>97</v>
      </c>
      <c r="B68" s="14"/>
      <c r="C68" s="14"/>
      <c r="D68" s="14"/>
      <c r="E68" s="14"/>
      <c r="F68" s="3"/>
      <c r="G68" s="195">
        <f>LOOKUP(G35,{1,2,3,4,5,6,7,8,9,10,11,12,13,14,15,16,17,18,19,20},{0,30,30,30,30,32,34,36,38,40,40,40,40,40,40,40,40,40,40,40})</f>
        <v>0</v>
      </c>
      <c r="H68" s="72"/>
      <c r="I68" s="70">
        <f>+G68*I55/100</f>
        <v>0</v>
      </c>
    </row>
    <row r="69" spans="1:9" ht="15">
      <c r="A69" s="56"/>
      <c r="B69" s="14"/>
      <c r="C69" s="14"/>
      <c r="D69" s="14"/>
      <c r="E69" s="14"/>
      <c r="F69" s="3"/>
      <c r="G69" s="195"/>
      <c r="H69" s="14"/>
      <c r="I69" s="70"/>
    </row>
    <row r="70" spans="1:9" ht="15">
      <c r="A70" s="255" t="s">
        <v>249</v>
      </c>
      <c r="B70" s="14"/>
      <c r="C70" s="14"/>
      <c r="D70" s="14"/>
      <c r="E70" s="14"/>
      <c r="F70" s="3"/>
      <c r="G70" s="71">
        <f>LOOKUP(A39,{0,1},{0,400})</f>
        <v>0</v>
      </c>
      <c r="H70" s="14"/>
      <c r="I70" s="70">
        <f>G70</f>
        <v>0</v>
      </c>
    </row>
    <row r="71" spans="1:9" ht="15">
      <c r="A71" s="56"/>
      <c r="B71" s="14"/>
      <c r="C71" s="14"/>
      <c r="D71" s="14"/>
      <c r="E71" s="14"/>
      <c r="F71" s="3"/>
      <c r="G71" s="71"/>
      <c r="H71" s="14"/>
      <c r="I71" s="70"/>
    </row>
    <row r="72" spans="1:9" ht="15">
      <c r="A72" s="56" t="s">
        <v>215</v>
      </c>
      <c r="B72" s="14"/>
      <c r="C72" s="14"/>
      <c r="D72" s="14"/>
      <c r="E72" s="14"/>
      <c r="F72" s="3"/>
      <c r="G72" s="71">
        <f>LOOKUP(G39,{0,1},{0,200})</f>
        <v>0</v>
      </c>
      <c r="H72" s="14"/>
      <c r="I72" s="70">
        <f>G72</f>
        <v>0</v>
      </c>
    </row>
    <row r="73" spans="1:9" ht="15.75" thickBot="1">
      <c r="A73" s="73"/>
      <c r="B73" s="41"/>
      <c r="C73" s="41"/>
      <c r="D73" s="41"/>
      <c r="E73" s="41"/>
      <c r="F73" s="163"/>
      <c r="G73" s="189"/>
      <c r="H73" s="41"/>
      <c r="I73" s="74"/>
    </row>
    <row r="74" spans="1:9" ht="15.75" thickBot="1">
      <c r="A74" s="69" t="s">
        <v>30</v>
      </c>
      <c r="B74" s="14"/>
      <c r="C74" s="14"/>
      <c r="D74" s="14"/>
      <c r="E74" s="14"/>
      <c r="F74" s="3"/>
      <c r="G74" s="75">
        <f>I55+I58+I60+I62+I64+I66+I68+I70+I72</f>
        <v>1827</v>
      </c>
      <c r="H74" s="13" t="s">
        <v>31</v>
      </c>
      <c r="I74" s="77">
        <f>G74-(G74/3)</f>
        <v>1218</v>
      </c>
    </row>
    <row r="75" spans="1:9" ht="15.75" thickBot="1">
      <c r="A75" s="21"/>
      <c r="B75" s="14"/>
      <c r="C75" s="14"/>
      <c r="D75" s="14"/>
      <c r="E75" s="14"/>
      <c r="F75" s="14"/>
      <c r="G75" s="75"/>
      <c r="H75" s="14"/>
      <c r="I75" s="78"/>
    </row>
    <row r="76" spans="1:9" ht="15.75" thickBot="1">
      <c r="A76" s="69" t="s">
        <v>32</v>
      </c>
      <c r="B76" s="3"/>
      <c r="C76" s="14"/>
      <c r="D76" s="14"/>
      <c r="E76" s="14"/>
      <c r="F76" s="14"/>
      <c r="G76" s="195"/>
      <c r="H76" s="14"/>
      <c r="I76" s="211"/>
    </row>
    <row r="77" spans="1:9" ht="15">
      <c r="A77" s="20" t="s">
        <v>138</v>
      </c>
      <c r="B77" s="3"/>
      <c r="C77" s="76"/>
      <c r="D77" s="76"/>
      <c r="E77" s="76"/>
      <c r="F77" s="76"/>
      <c r="G77" s="76"/>
      <c r="H77" s="76"/>
      <c r="I77" s="80"/>
    </row>
    <row r="78" spans="1:9" ht="9" customHeight="1" thickBot="1">
      <c r="A78" s="56"/>
      <c r="B78" s="3"/>
      <c r="C78" s="14"/>
      <c r="D78" s="14"/>
      <c r="E78" s="14"/>
      <c r="F78" s="14"/>
      <c r="G78" s="14"/>
      <c r="H78" s="14"/>
      <c r="I78" s="43"/>
    </row>
    <row r="79" spans="1:9" ht="15.75" thickBot="1">
      <c r="A79" s="69" t="s">
        <v>119</v>
      </c>
      <c r="B79" s="3"/>
      <c r="C79" s="14"/>
      <c r="D79" s="14"/>
      <c r="E79" s="14"/>
      <c r="F79" s="136">
        <v>0</v>
      </c>
      <c r="G79" s="14" t="s">
        <v>6</v>
      </c>
      <c r="H79" s="14"/>
      <c r="I79" s="79">
        <f>LOOKUP(F79,{0,1},{0,450})</f>
        <v>0</v>
      </c>
    </row>
    <row r="80" spans="1:9" ht="15" thickBot="1">
      <c r="A80" s="20" t="s">
        <v>136</v>
      </c>
      <c r="B80" s="3"/>
      <c r="C80" s="19"/>
      <c r="D80" s="19"/>
      <c r="E80" s="19"/>
      <c r="F80" s="19"/>
      <c r="G80" s="19"/>
      <c r="H80" s="19"/>
      <c r="I80" s="45"/>
    </row>
    <row r="81" spans="1:9" ht="15.75" thickBot="1">
      <c r="A81" s="69" t="s">
        <v>33</v>
      </c>
      <c r="B81" s="3"/>
      <c r="C81" s="76"/>
      <c r="D81" s="76"/>
      <c r="E81" s="76"/>
      <c r="F81" s="76"/>
      <c r="G81" s="76"/>
      <c r="H81" s="76"/>
      <c r="I81" s="81">
        <f>SUM(I74:I79)</f>
        <v>1218</v>
      </c>
    </row>
    <row r="82" spans="1:9" ht="9" customHeight="1" thickBot="1">
      <c r="A82" s="69"/>
      <c r="B82" s="3"/>
      <c r="C82" s="76"/>
      <c r="D82" s="76"/>
      <c r="E82" s="76"/>
      <c r="F82" s="76"/>
      <c r="G82" s="76"/>
      <c r="H82" s="76"/>
      <c r="I82" s="82"/>
    </row>
    <row r="83" spans="1:9" ht="15.75" thickBot="1">
      <c r="A83" s="69" t="s">
        <v>34</v>
      </c>
      <c r="B83" s="3"/>
      <c r="C83" s="76"/>
      <c r="D83" s="76"/>
      <c r="E83" s="76"/>
      <c r="F83" s="76"/>
      <c r="G83" s="76"/>
      <c r="H83" s="76"/>
      <c r="I83" s="81">
        <f>I81*15/100</f>
        <v>182.7</v>
      </c>
    </row>
    <row r="84" spans="1:9" ht="9" customHeight="1" thickBot="1">
      <c r="A84" s="69"/>
      <c r="B84" s="3"/>
      <c r="C84" s="76"/>
      <c r="D84" s="76"/>
      <c r="E84" s="76"/>
      <c r="F84" s="76"/>
      <c r="G84" s="76"/>
      <c r="H84" s="76"/>
      <c r="I84" s="82"/>
    </row>
    <row r="85" spans="1:9" ht="15.75" thickBot="1">
      <c r="A85" s="69" t="s">
        <v>35</v>
      </c>
      <c r="B85" s="3"/>
      <c r="C85" s="76"/>
      <c r="D85" s="76"/>
      <c r="E85" s="76"/>
      <c r="F85" s="76"/>
      <c r="G85" s="76"/>
      <c r="H85" s="76"/>
      <c r="I85" s="81">
        <f>I81+I83</f>
        <v>1400.7</v>
      </c>
    </row>
    <row r="86" spans="1:9" ht="15.75" thickBot="1">
      <c r="A86" s="83" t="s">
        <v>36</v>
      </c>
      <c r="B86" s="163"/>
      <c r="C86" s="41"/>
      <c r="D86" s="41"/>
      <c r="E86" s="41"/>
      <c r="F86" s="41"/>
      <c r="G86" s="41"/>
      <c r="H86" s="41"/>
      <c r="I86" s="43"/>
    </row>
    <row r="87" spans="1:9" ht="15.75" thickBot="1">
      <c r="A87" s="83" t="s">
        <v>156</v>
      </c>
      <c r="B87" s="3"/>
      <c r="C87" s="14"/>
      <c r="D87" s="14"/>
      <c r="E87" s="14"/>
      <c r="F87" s="14"/>
      <c r="G87" s="14"/>
      <c r="H87" s="14"/>
      <c r="I87" s="212"/>
    </row>
    <row r="88" spans="1:9" ht="14.25">
      <c r="A88" s="345" t="s">
        <v>37</v>
      </c>
      <c r="B88" s="346"/>
      <c r="C88" s="346"/>
      <c r="D88" s="346"/>
      <c r="E88" s="346"/>
      <c r="F88" s="346"/>
      <c r="G88" s="346"/>
      <c r="H88" s="346"/>
      <c r="I88" s="347"/>
    </row>
    <row r="89" spans="1:9" ht="14.25">
      <c r="A89" s="119" t="s">
        <v>224</v>
      </c>
      <c r="B89" s="120"/>
      <c r="C89" s="120"/>
      <c r="D89" s="120"/>
      <c r="E89" s="120"/>
      <c r="F89" s="120"/>
      <c r="G89" s="120"/>
      <c r="H89" s="120"/>
      <c r="I89" s="121"/>
    </row>
    <row r="90" spans="1:9" ht="14.25">
      <c r="A90" s="122" t="s">
        <v>183</v>
      </c>
      <c r="B90" s="123"/>
      <c r="C90" s="123" t="s">
        <v>55</v>
      </c>
      <c r="D90" s="123"/>
      <c r="E90" s="123"/>
      <c r="F90" s="123"/>
      <c r="G90" s="123"/>
      <c r="H90" s="123"/>
      <c r="I90" s="124"/>
    </row>
    <row r="91" spans="1:9" ht="14.25">
      <c r="A91" s="122" t="s">
        <v>38</v>
      </c>
      <c r="B91" s="123"/>
      <c r="C91" s="123"/>
      <c r="D91" s="123"/>
      <c r="E91" s="123"/>
      <c r="F91" s="123"/>
      <c r="G91" s="123"/>
      <c r="H91" s="123"/>
      <c r="I91" s="124"/>
    </row>
    <row r="92" spans="1:9" ht="14.25">
      <c r="A92" s="122" t="s">
        <v>184</v>
      </c>
      <c r="B92" s="123"/>
      <c r="C92" s="123"/>
      <c r="D92" s="123"/>
      <c r="E92" s="123"/>
      <c r="F92" s="123"/>
      <c r="G92" s="123"/>
      <c r="H92" s="123"/>
      <c r="I92" s="124"/>
    </row>
    <row r="93" spans="1:9" ht="14.25">
      <c r="A93" s="46" t="s">
        <v>185</v>
      </c>
      <c r="B93" s="47"/>
      <c r="C93" s="47"/>
      <c r="D93" s="47"/>
      <c r="E93" s="47"/>
      <c r="F93" s="47"/>
      <c r="G93" s="47"/>
      <c r="H93" s="47"/>
      <c r="I93" s="48"/>
    </row>
    <row r="94" spans="1:9" ht="14.25">
      <c r="A94" s="122" t="s">
        <v>193</v>
      </c>
      <c r="B94" s="123"/>
      <c r="C94" s="123"/>
      <c r="D94" s="123"/>
      <c r="E94" s="123"/>
      <c r="F94" s="123"/>
      <c r="G94" s="123"/>
      <c r="H94" s="123"/>
      <c r="I94" s="124"/>
    </row>
    <row r="95" spans="1:9" ht="27.75" customHeight="1">
      <c r="A95" s="298" t="s">
        <v>137</v>
      </c>
      <c r="B95" s="299"/>
      <c r="C95" s="299"/>
      <c r="D95" s="299"/>
      <c r="E95" s="299"/>
      <c r="F95" s="299"/>
      <c r="G95" s="299"/>
      <c r="H95" s="299"/>
      <c r="I95" s="300"/>
    </row>
    <row r="96" spans="1:9" ht="15" customHeight="1">
      <c r="A96" s="295" t="s">
        <v>225</v>
      </c>
      <c r="B96" s="296"/>
      <c r="C96" s="296"/>
      <c r="D96" s="296"/>
      <c r="E96" s="296"/>
      <c r="F96" s="296"/>
      <c r="G96" s="296"/>
      <c r="H96" s="296"/>
      <c r="I96" s="297"/>
    </row>
    <row r="97" spans="1:9" ht="14.25">
      <c r="A97" s="125" t="s">
        <v>253</v>
      </c>
      <c r="B97" s="123"/>
      <c r="C97" s="123"/>
      <c r="D97" s="123"/>
      <c r="E97" s="123"/>
      <c r="F97" s="123"/>
      <c r="G97" s="123"/>
      <c r="H97" s="123"/>
      <c r="I97" s="124"/>
    </row>
    <row r="98" spans="1:9" ht="15" thickBot="1">
      <c r="A98" s="49" t="s">
        <v>96</v>
      </c>
      <c r="B98" s="50"/>
      <c r="C98" s="50"/>
      <c r="D98" s="50"/>
      <c r="E98" s="50"/>
      <c r="F98" s="50"/>
      <c r="G98" s="50"/>
      <c r="H98" s="50"/>
      <c r="I98" s="51"/>
    </row>
    <row r="99" spans="1:9" ht="21.7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35.25" customHeight="1">
      <c r="A100" s="301" t="s">
        <v>0</v>
      </c>
      <c r="B100" s="301"/>
      <c r="C100" s="301"/>
      <c r="D100" s="301"/>
      <c r="E100" s="301"/>
      <c r="F100" s="301"/>
      <c r="G100" s="301"/>
      <c r="H100" s="301"/>
      <c r="I100" s="301"/>
    </row>
    <row r="101" spans="1:9" ht="22.5">
      <c r="A101" s="302" t="str">
        <f>A5</f>
        <v>IN COMPOSIZIONE MONOCRATICA</v>
      </c>
      <c r="B101" s="302"/>
      <c r="C101" s="302"/>
      <c r="D101" s="302"/>
      <c r="E101" s="302"/>
      <c r="F101" s="302"/>
      <c r="G101" s="302"/>
      <c r="H101" s="302"/>
      <c r="I101" s="302"/>
    </row>
    <row r="102" spans="1:9" ht="24.75" customHeight="1">
      <c r="A102" s="312" t="s">
        <v>101</v>
      </c>
      <c r="B102" s="312"/>
      <c r="C102" s="312"/>
      <c r="D102" s="312"/>
      <c r="E102" s="312"/>
      <c r="F102" s="313"/>
      <c r="G102" s="313"/>
      <c r="H102" s="313"/>
      <c r="I102" s="313"/>
    </row>
    <row r="103" spans="1:9" ht="15.75" thickBot="1">
      <c r="A103" s="164"/>
      <c r="B103" s="164"/>
      <c r="C103" s="164"/>
      <c r="D103" s="164"/>
      <c r="E103" s="164"/>
      <c r="F103" s="164"/>
      <c r="G103" s="164"/>
      <c r="H103" s="164"/>
      <c r="I103" s="164"/>
    </row>
    <row r="104" spans="1:9" ht="37.5" customHeight="1">
      <c r="A104" s="314" t="s">
        <v>102</v>
      </c>
      <c r="B104" s="315"/>
      <c r="C104" s="315"/>
      <c r="D104" s="315"/>
      <c r="E104" s="315"/>
      <c r="F104" s="315"/>
      <c r="G104" s="315"/>
      <c r="H104" s="315"/>
      <c r="I104" s="316"/>
    </row>
    <row r="105" spans="1:9" ht="24.75" customHeight="1" thickBot="1">
      <c r="A105" s="317"/>
      <c r="B105" s="318"/>
      <c r="C105" s="318"/>
      <c r="D105" s="318"/>
      <c r="E105" s="318"/>
      <c r="F105" s="318"/>
      <c r="G105" s="318"/>
      <c r="H105" s="318"/>
      <c r="I105" s="319"/>
    </row>
    <row r="106" spans="1:9" ht="14.25">
      <c r="A106" s="98"/>
      <c r="B106" s="98"/>
      <c r="C106" s="98"/>
      <c r="D106" s="98"/>
      <c r="E106" s="13"/>
      <c r="F106" s="13"/>
      <c r="G106" s="98"/>
      <c r="H106" s="98"/>
      <c r="I106" s="98"/>
    </row>
    <row r="107" spans="1:9" ht="30" customHeight="1">
      <c r="A107" s="23" t="s">
        <v>100</v>
      </c>
      <c r="B107" s="165"/>
      <c r="C107" s="84">
        <f>A12</f>
        <v>0</v>
      </c>
      <c r="D107" s="23" t="s">
        <v>21</v>
      </c>
      <c r="E107" s="85"/>
      <c r="F107" s="84">
        <f>A15</f>
        <v>0</v>
      </c>
      <c r="G107" s="23" t="s">
        <v>64</v>
      </c>
      <c r="H107" s="86">
        <f>B13</f>
        <v>0</v>
      </c>
      <c r="I107" s="23" t="s">
        <v>66</v>
      </c>
    </row>
    <row r="108" spans="1:9" ht="18">
      <c r="A108" s="93"/>
      <c r="B108" s="93"/>
      <c r="C108" s="87"/>
      <c r="D108" s="87"/>
      <c r="E108" s="87"/>
      <c r="F108" s="87"/>
      <c r="G108" s="87"/>
      <c r="H108" s="87"/>
      <c r="I108" s="87"/>
    </row>
    <row r="109" spans="1:9" ht="18">
      <c r="A109" s="23" t="s">
        <v>114</v>
      </c>
      <c r="B109" s="23">
        <f>E12</f>
        <v>0</v>
      </c>
      <c r="C109" s="93"/>
      <c r="D109" s="23"/>
      <c r="G109" s="23" t="s">
        <v>113</v>
      </c>
      <c r="H109" s="23">
        <f>I12</f>
        <v>0</v>
      </c>
      <c r="I109" s="22"/>
    </row>
    <row r="110" spans="1:9" ht="18">
      <c r="A110" s="23"/>
      <c r="B110" s="24">
        <f>E13</f>
        <v>0</v>
      </c>
      <c r="C110" s="93"/>
      <c r="D110" s="23"/>
      <c r="G110" s="23" t="s">
        <v>113</v>
      </c>
      <c r="H110" s="23">
        <f>I13</f>
        <v>0</v>
      </c>
      <c r="I110" s="22"/>
    </row>
    <row r="111" spans="1:9" ht="18">
      <c r="A111" s="23"/>
      <c r="B111" s="24">
        <f>E14</f>
        <v>0</v>
      </c>
      <c r="C111" s="93"/>
      <c r="D111" s="23"/>
      <c r="G111" s="23" t="s">
        <v>113</v>
      </c>
      <c r="H111" s="23">
        <f>I14</f>
        <v>0</v>
      </c>
      <c r="I111" s="22"/>
    </row>
    <row r="112" spans="1:9" ht="18">
      <c r="A112" s="23"/>
      <c r="B112" s="24">
        <f>E15</f>
        <v>0</v>
      </c>
      <c r="C112" s="93"/>
      <c r="D112" s="23"/>
      <c r="G112" s="23" t="s">
        <v>113</v>
      </c>
      <c r="H112" s="23">
        <f>I15</f>
        <v>0</v>
      </c>
      <c r="I112" s="22"/>
    </row>
    <row r="114" spans="1:9" ht="18">
      <c r="A114" s="23" t="s">
        <v>115</v>
      </c>
      <c r="C114" s="149"/>
      <c r="D114" s="23"/>
      <c r="E114" s="93"/>
      <c r="F114" s="88" t="s">
        <v>73</v>
      </c>
      <c r="G114" s="213"/>
      <c r="H114" s="23"/>
      <c r="I114" s="23"/>
    </row>
    <row r="116" spans="1:9" ht="17.25">
      <c r="A116" s="320" t="s">
        <v>67</v>
      </c>
      <c r="B116" s="320"/>
      <c r="C116" s="320"/>
      <c r="D116" s="320"/>
      <c r="E116" s="320"/>
      <c r="F116" s="320"/>
      <c r="G116" s="320"/>
      <c r="H116" s="320"/>
      <c r="I116" s="320"/>
    </row>
    <row r="117" spans="1:9" ht="18">
      <c r="A117" s="166"/>
      <c r="B117" s="166"/>
      <c r="C117" s="166"/>
      <c r="D117" s="166"/>
      <c r="E117" s="166"/>
      <c r="F117" s="166"/>
      <c r="G117" s="166"/>
      <c r="H117" s="166"/>
      <c r="I117" s="166"/>
    </row>
    <row r="118" spans="1:9" ht="40.5" customHeight="1">
      <c r="A118" s="111">
        <v>1</v>
      </c>
      <c r="B118" s="321" t="s">
        <v>178</v>
      </c>
      <c r="C118" s="321"/>
      <c r="D118" s="321"/>
      <c r="E118" s="321"/>
      <c r="F118" s="321"/>
      <c r="G118" s="321"/>
      <c r="H118" s="321"/>
      <c r="I118" s="321"/>
    </row>
    <row r="119" spans="1:9" ht="17.25" customHeight="1">
      <c r="A119" s="167" t="s">
        <v>70</v>
      </c>
      <c r="B119" s="190"/>
      <c r="C119" s="190"/>
      <c r="D119" s="190"/>
      <c r="E119" s="190"/>
      <c r="F119" s="190"/>
      <c r="G119" s="190"/>
      <c r="H119" s="190"/>
      <c r="I119" s="190"/>
    </row>
    <row r="120" spans="1:9" ht="54" customHeight="1">
      <c r="A120" s="111"/>
      <c r="B120" s="321" t="s">
        <v>69</v>
      </c>
      <c r="C120" s="321"/>
      <c r="D120" s="321"/>
      <c r="E120" s="321"/>
      <c r="F120" s="321"/>
      <c r="G120" s="321"/>
      <c r="H120" s="321"/>
      <c r="I120" s="321"/>
    </row>
    <row r="121" spans="1:9" ht="18">
      <c r="A121" s="167" t="s">
        <v>70</v>
      </c>
      <c r="B121" s="193"/>
      <c r="C121" s="193"/>
      <c r="D121" s="193"/>
      <c r="E121" s="193"/>
      <c r="F121" s="193"/>
      <c r="G121" s="193"/>
      <c r="H121" s="193"/>
      <c r="I121" s="193"/>
    </row>
    <row r="122" spans="1:9" ht="72" customHeight="1">
      <c r="A122" s="111"/>
      <c r="B122" s="322" t="s">
        <v>175</v>
      </c>
      <c r="C122" s="322"/>
      <c r="D122" s="322"/>
      <c r="E122" s="322"/>
      <c r="F122" s="322"/>
      <c r="G122" s="322"/>
      <c r="H122" s="322"/>
      <c r="I122" s="322"/>
    </row>
    <row r="123" spans="1:9" ht="18.75" customHeight="1">
      <c r="A123" s="325" t="s">
        <v>172</v>
      </c>
      <c r="B123" s="325"/>
      <c r="C123" s="325"/>
      <c r="D123" s="325"/>
      <c r="E123" s="325"/>
      <c r="F123" s="325"/>
      <c r="G123" s="325"/>
      <c r="H123" s="325"/>
      <c r="I123" s="325"/>
    </row>
    <row r="124" spans="1:9" ht="14.25" customHeight="1">
      <c r="A124" s="169"/>
      <c r="B124" s="89"/>
      <c r="C124" s="89"/>
      <c r="D124" s="89"/>
      <c r="E124" s="89"/>
      <c r="F124" s="90"/>
      <c r="G124" s="89"/>
      <c r="H124" s="169"/>
      <c r="I124" s="169"/>
    </row>
    <row r="125" spans="1:9" ht="17.25">
      <c r="A125" s="323" t="s">
        <v>39</v>
      </c>
      <c r="B125" s="323"/>
      <c r="C125" s="323"/>
      <c r="D125" s="323"/>
      <c r="E125" s="323"/>
      <c r="F125" s="323"/>
      <c r="G125" s="323"/>
      <c r="H125" s="323"/>
      <c r="I125" s="323"/>
    </row>
    <row r="126" spans="1:9" ht="14.25" customHeight="1">
      <c r="A126" s="191"/>
      <c r="B126" s="191"/>
      <c r="C126" s="191"/>
      <c r="D126" s="191"/>
      <c r="E126" s="191"/>
      <c r="F126" s="191"/>
      <c r="G126" s="191"/>
      <c r="H126" s="191"/>
      <c r="I126" s="191"/>
    </row>
    <row r="127" spans="1:9" ht="43.5" customHeight="1">
      <c r="A127" s="324" t="s">
        <v>254</v>
      </c>
      <c r="B127" s="324"/>
      <c r="C127" s="324"/>
      <c r="D127" s="324"/>
      <c r="E127" s="324"/>
      <c r="F127" s="324"/>
      <c r="G127" s="324"/>
      <c r="H127" s="324"/>
      <c r="I127" s="324"/>
    </row>
    <row r="128" spans="1:9" ht="29.25" customHeight="1">
      <c r="A128" s="24" t="s">
        <v>93</v>
      </c>
      <c r="B128" s="23"/>
      <c r="C128" s="23"/>
      <c r="D128" s="23"/>
      <c r="E128" s="23"/>
      <c r="F128" s="23"/>
      <c r="G128" s="23"/>
      <c r="H128" s="23"/>
      <c r="I128" s="23"/>
    </row>
    <row r="129" spans="1:9" ht="14.25" customHeight="1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7.25">
      <c r="A130" s="323" t="s">
        <v>40</v>
      </c>
      <c r="B130" s="323"/>
      <c r="C130" s="323"/>
      <c r="D130" s="323"/>
      <c r="E130" s="323"/>
      <c r="F130" s="323"/>
      <c r="G130" s="323"/>
      <c r="H130" s="323"/>
      <c r="I130" s="323"/>
    </row>
    <row r="131" spans="1:9" ht="14.25" customHeight="1">
      <c r="A131" s="198"/>
      <c r="B131" s="198"/>
      <c r="C131" s="198"/>
      <c r="D131" s="198"/>
      <c r="E131" s="198"/>
      <c r="F131" s="198"/>
      <c r="G131" s="198"/>
      <c r="H131" s="198"/>
      <c r="I131" s="198"/>
    </row>
    <row r="132" spans="1:9" ht="18">
      <c r="A132" s="23" t="s">
        <v>120</v>
      </c>
      <c r="B132" s="23"/>
      <c r="C132" s="23"/>
      <c r="D132" s="23"/>
      <c r="E132" s="23"/>
      <c r="F132" s="23"/>
      <c r="G132" s="23"/>
      <c r="H132" s="23"/>
      <c r="I132" s="23"/>
    </row>
    <row r="133" spans="1:9" ht="18">
      <c r="A133" s="326">
        <f>I85</f>
        <v>1400.7</v>
      </c>
      <c r="B133" s="326"/>
      <c r="C133" s="23" t="s">
        <v>41</v>
      </c>
      <c r="D133" s="126"/>
      <c r="F133" s="23"/>
      <c r="G133" s="23"/>
      <c r="H133" s="23"/>
      <c r="I133" s="23"/>
    </row>
    <row r="134" spans="1:9" ht="18">
      <c r="A134" s="23" t="s">
        <v>121</v>
      </c>
      <c r="B134" s="23"/>
      <c r="C134" s="326">
        <f>I87</f>
        <v>0</v>
      </c>
      <c r="D134" s="326"/>
      <c r="E134" s="23" t="s">
        <v>81</v>
      </c>
      <c r="F134" s="23"/>
      <c r="G134" s="23"/>
      <c r="H134" s="23"/>
      <c r="I134" s="23"/>
    </row>
    <row r="135" spans="1:9" ht="18">
      <c r="A135" s="23"/>
      <c r="B135" s="23"/>
      <c r="C135" s="91"/>
      <c r="D135" s="23"/>
      <c r="E135" s="23"/>
      <c r="F135" s="23"/>
      <c r="G135" s="23"/>
      <c r="H135" s="23"/>
      <c r="I135" s="23"/>
    </row>
    <row r="136" spans="1:9" ht="18">
      <c r="A136" s="23" t="s">
        <v>42</v>
      </c>
      <c r="B136" s="327"/>
      <c r="C136" s="327"/>
      <c r="D136" s="23"/>
      <c r="E136" s="23"/>
      <c r="F136" s="23"/>
      <c r="G136" s="23"/>
      <c r="H136" s="23"/>
      <c r="I136" s="23"/>
    </row>
    <row r="137" spans="1:9" ht="18">
      <c r="A137" s="23"/>
      <c r="B137" s="170"/>
      <c r="C137" s="170"/>
      <c r="D137" s="23"/>
      <c r="E137" s="23"/>
      <c r="F137" s="88" t="s">
        <v>122</v>
      </c>
      <c r="G137" s="24">
        <f>C114</f>
        <v>0</v>
      </c>
      <c r="H137" s="23"/>
      <c r="I137" s="23"/>
    </row>
    <row r="138" spans="1:9" ht="18">
      <c r="A138" s="23"/>
      <c r="B138" s="23"/>
      <c r="C138" s="23"/>
      <c r="D138" s="23"/>
      <c r="E138" s="93"/>
      <c r="F138" s="93"/>
      <c r="H138" s="23"/>
      <c r="I138" s="23"/>
    </row>
    <row r="139" spans="1:9" ht="32.25" customHeight="1">
      <c r="A139" s="25" t="s">
        <v>43</v>
      </c>
      <c r="B139" s="18"/>
      <c r="C139" s="18"/>
      <c r="D139" s="18"/>
      <c r="E139" s="18"/>
      <c r="F139" s="18"/>
      <c r="G139" s="18"/>
      <c r="H139" s="18"/>
      <c r="I139" s="18"/>
    </row>
    <row r="140" spans="1:9" ht="15">
      <c r="A140" s="181" t="s">
        <v>158</v>
      </c>
      <c r="B140" s="14" t="s">
        <v>157</v>
      </c>
      <c r="C140" s="22"/>
      <c r="D140" s="22"/>
      <c r="E140" s="22"/>
      <c r="F140" s="22"/>
      <c r="G140" s="22"/>
      <c r="H140" s="18"/>
      <c r="I140" s="18"/>
    </row>
    <row r="141" spans="1:9" ht="15">
      <c r="A141" s="181" t="s">
        <v>158</v>
      </c>
      <c r="B141" s="14" t="s">
        <v>159</v>
      </c>
      <c r="C141" s="22"/>
      <c r="D141" s="22"/>
      <c r="E141" s="22"/>
      <c r="F141" s="22"/>
      <c r="G141" s="22"/>
      <c r="H141" s="18"/>
      <c r="I141" s="18"/>
    </row>
    <row r="142" spans="1:9" ht="15">
      <c r="A142" s="181" t="s">
        <v>158</v>
      </c>
      <c r="B142" s="14" t="s">
        <v>160</v>
      </c>
      <c r="C142" s="22"/>
      <c r="D142" s="22"/>
      <c r="E142" s="22"/>
      <c r="F142" s="22"/>
      <c r="G142" s="22"/>
      <c r="H142" s="18"/>
      <c r="I142" s="18"/>
    </row>
    <row r="143" spans="1:9" ht="15">
      <c r="A143" s="181" t="s">
        <v>158</v>
      </c>
      <c r="B143" s="14" t="s">
        <v>161</v>
      </c>
      <c r="C143" s="22"/>
      <c r="D143" s="22"/>
      <c r="E143" s="22"/>
      <c r="F143" s="22"/>
      <c r="G143" s="22"/>
      <c r="H143" s="18"/>
      <c r="I143" s="18"/>
    </row>
    <row r="144" spans="1:9" ht="15">
      <c r="A144" s="181" t="s">
        <v>158</v>
      </c>
      <c r="B144" s="14" t="s">
        <v>162</v>
      </c>
      <c r="C144" s="22"/>
      <c r="D144" s="22"/>
      <c r="E144" s="22"/>
      <c r="F144" s="22"/>
      <c r="G144" s="22"/>
      <c r="H144" s="18"/>
      <c r="I144" s="18"/>
    </row>
    <row r="145" spans="1:9" ht="15">
      <c r="A145" s="181" t="s">
        <v>158</v>
      </c>
      <c r="B145" s="14" t="s">
        <v>163</v>
      </c>
      <c r="C145" s="22"/>
      <c r="D145" s="22"/>
      <c r="E145" s="22"/>
      <c r="F145" s="22"/>
      <c r="G145" s="22"/>
      <c r="H145" s="18"/>
      <c r="I145" s="18"/>
    </row>
    <row r="146" spans="1:9" ht="15">
      <c r="A146" s="181" t="s">
        <v>158</v>
      </c>
      <c r="B146" s="14" t="s">
        <v>164</v>
      </c>
      <c r="C146" s="22"/>
      <c r="D146" s="22"/>
      <c r="E146" s="22"/>
      <c r="F146" s="22"/>
      <c r="G146" s="22"/>
      <c r="H146" s="18"/>
      <c r="I146" s="18"/>
    </row>
    <row r="147" spans="1:9" ht="15">
      <c r="A147" s="181" t="s">
        <v>158</v>
      </c>
      <c r="B147" s="14" t="s">
        <v>165</v>
      </c>
      <c r="C147" s="22"/>
      <c r="D147" s="22"/>
      <c r="E147" s="22"/>
      <c r="F147" s="22"/>
      <c r="G147" s="22"/>
      <c r="H147" s="18"/>
      <c r="I147" s="18"/>
    </row>
    <row r="148" spans="1:9" ht="15">
      <c r="A148" s="181" t="s">
        <v>158</v>
      </c>
      <c r="B148" s="14" t="s">
        <v>166</v>
      </c>
      <c r="C148" s="22"/>
      <c r="D148" s="22"/>
      <c r="E148" s="22"/>
      <c r="F148" s="22"/>
      <c r="G148" s="22"/>
      <c r="H148" s="18"/>
      <c r="I148" s="18"/>
    </row>
    <row r="149" spans="1:9" ht="15">
      <c r="A149" s="181" t="s">
        <v>158</v>
      </c>
      <c r="B149" s="14" t="s">
        <v>167</v>
      </c>
      <c r="C149" s="22"/>
      <c r="D149" s="22"/>
      <c r="E149" s="22"/>
      <c r="F149" s="22"/>
      <c r="G149" s="22"/>
      <c r="H149" s="18"/>
      <c r="I149" s="18"/>
    </row>
    <row r="150" spans="1:9" ht="15">
      <c r="A150" s="14"/>
      <c r="B150" s="22"/>
      <c r="C150" s="22"/>
      <c r="D150" s="22"/>
      <c r="E150" s="22"/>
      <c r="F150" s="22"/>
      <c r="G150" s="22"/>
      <c r="H150" s="18"/>
      <c r="I150" s="18"/>
    </row>
    <row r="151" spans="1:9" ht="14.25">
      <c r="A151" s="13"/>
      <c r="B151" s="18"/>
      <c r="C151" s="18"/>
      <c r="D151" s="18"/>
      <c r="E151" s="18"/>
      <c r="F151" s="18"/>
      <c r="G151" s="18"/>
      <c r="H151" s="18"/>
      <c r="I151" s="18"/>
    </row>
    <row r="152" spans="1:9" ht="18">
      <c r="A152" s="92" t="s">
        <v>44</v>
      </c>
      <c r="B152" s="23"/>
      <c r="C152" s="23"/>
      <c r="D152" s="23"/>
      <c r="E152" s="23"/>
      <c r="F152" s="23"/>
      <c r="G152" s="23"/>
      <c r="H152" s="23"/>
      <c r="I152" s="23"/>
    </row>
    <row r="153" spans="1:9" ht="18">
      <c r="A153" s="93" t="s">
        <v>45</v>
      </c>
      <c r="B153" s="94">
        <f>C114</f>
        <v>0</v>
      </c>
      <c r="C153" s="93"/>
      <c r="D153" s="93"/>
      <c r="E153" s="93"/>
      <c r="F153" s="23"/>
      <c r="G153" s="23" t="s">
        <v>46</v>
      </c>
      <c r="H153" s="182"/>
      <c r="I153" s="23"/>
    </row>
    <row r="154" spans="1:9" ht="18">
      <c r="A154" s="23"/>
      <c r="B154" s="23"/>
      <c r="C154" s="23"/>
      <c r="D154" s="23"/>
      <c r="E154" s="23"/>
      <c r="F154" s="23"/>
      <c r="G154" s="23"/>
      <c r="H154" s="204"/>
      <c r="I154" s="23"/>
    </row>
    <row r="155" spans="1:9" ht="18">
      <c r="A155" s="23" t="s">
        <v>47</v>
      </c>
      <c r="B155" s="182"/>
      <c r="C155" s="23"/>
      <c r="D155" s="23"/>
      <c r="E155" s="23"/>
      <c r="F155" s="23"/>
      <c r="G155" s="23" t="s">
        <v>174</v>
      </c>
      <c r="H155" s="182"/>
      <c r="I155" s="23"/>
    </row>
    <row r="156" spans="1:9" ht="18">
      <c r="A156" s="23"/>
      <c r="B156" s="204"/>
      <c r="C156" s="23"/>
      <c r="D156" s="23"/>
      <c r="E156" s="23"/>
      <c r="F156" s="23"/>
      <c r="H156" s="1"/>
      <c r="I156" s="23"/>
    </row>
    <row r="157" spans="1:9" ht="18">
      <c r="A157" s="23" t="s">
        <v>176</v>
      </c>
      <c r="B157" s="182"/>
      <c r="C157" s="150"/>
      <c r="D157" s="150"/>
      <c r="E157" s="150"/>
      <c r="F157" s="150"/>
      <c r="G157" s="23" t="s">
        <v>103</v>
      </c>
      <c r="H157" s="182"/>
      <c r="I157" s="94"/>
    </row>
    <row r="158" spans="1:9" ht="18">
      <c r="A158" s="93"/>
      <c r="B158" s="204"/>
      <c r="C158" s="23"/>
      <c r="D158" s="23"/>
      <c r="E158" s="23"/>
      <c r="F158" s="23"/>
      <c r="G158" s="23"/>
      <c r="H158" s="204"/>
      <c r="I158" s="23"/>
    </row>
    <row r="159" spans="1:9" ht="18">
      <c r="A159" s="23" t="s">
        <v>173</v>
      </c>
      <c r="B159" s="182"/>
      <c r="C159" s="23"/>
      <c r="D159" s="23"/>
      <c r="E159" s="23"/>
      <c r="F159" s="23"/>
      <c r="G159" s="23" t="s">
        <v>48</v>
      </c>
      <c r="H159" s="149"/>
      <c r="I159" s="23"/>
    </row>
    <row r="160" spans="1:9" ht="14.25">
      <c r="A160" s="18"/>
      <c r="B160" s="18"/>
      <c r="C160" s="18"/>
      <c r="D160" s="18"/>
      <c r="E160" s="18"/>
      <c r="F160" s="18"/>
      <c r="G160" s="18"/>
      <c r="H160" s="18"/>
      <c r="I160" s="18"/>
    </row>
    <row r="161" spans="1:9" ht="14.2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8">
      <c r="A162" s="192" t="s">
        <v>49</v>
      </c>
      <c r="B162" s="192">
        <f>A12</f>
        <v>0</v>
      </c>
      <c r="C162" s="103" t="s">
        <v>21</v>
      </c>
      <c r="D162" s="93"/>
      <c r="E162" s="93"/>
      <c r="F162" s="171"/>
      <c r="G162" s="192" t="s">
        <v>49</v>
      </c>
      <c r="H162" s="192">
        <f>A15</f>
        <v>0</v>
      </c>
      <c r="I162" s="103" t="s">
        <v>50</v>
      </c>
    </row>
    <row r="163" spans="1:9" ht="18">
      <c r="A163" s="93"/>
      <c r="B163" s="93"/>
      <c r="C163" s="93"/>
      <c r="D163" s="93"/>
      <c r="E163" s="93"/>
      <c r="F163" s="171"/>
      <c r="G163" s="192" t="s">
        <v>49</v>
      </c>
      <c r="H163" s="192">
        <f>H107</f>
        <v>0</v>
      </c>
      <c r="I163" s="104" t="s">
        <v>71</v>
      </c>
    </row>
    <row r="164" spans="1:9" ht="18">
      <c r="A164" s="93"/>
      <c r="B164" s="93"/>
      <c r="C164" s="93"/>
      <c r="D164" s="93"/>
      <c r="E164" s="93"/>
      <c r="F164" s="93"/>
      <c r="G164" s="93"/>
      <c r="H164" s="93"/>
      <c r="I164" s="93"/>
    </row>
    <row r="165" spans="1:9" ht="20.25">
      <c r="A165" s="328" t="s">
        <v>0</v>
      </c>
      <c r="B165" s="328"/>
      <c r="C165" s="328"/>
      <c r="D165" s="328"/>
      <c r="E165" s="328"/>
      <c r="F165" s="328"/>
      <c r="G165" s="328"/>
      <c r="H165" s="328"/>
      <c r="I165" s="328"/>
    </row>
    <row r="166" spans="1:9" ht="20.25">
      <c r="A166" s="328" t="str">
        <f>A5</f>
        <v>IN COMPOSIZIONE MONOCRATICA</v>
      </c>
      <c r="B166" s="328"/>
      <c r="C166" s="328"/>
      <c r="D166" s="328"/>
      <c r="E166" s="328"/>
      <c r="F166" s="328"/>
      <c r="G166" s="328"/>
      <c r="H166" s="328"/>
      <c r="I166" s="328"/>
    </row>
    <row r="167" spans="1:9" ht="20.25">
      <c r="A167" s="217"/>
      <c r="B167" s="217"/>
      <c r="C167" s="217"/>
      <c r="D167" s="217"/>
      <c r="E167" s="217"/>
      <c r="F167" s="217"/>
      <c r="G167" s="217"/>
      <c r="H167" s="217"/>
      <c r="I167" s="217"/>
    </row>
    <row r="168" spans="1:9" ht="27.75" customHeight="1">
      <c r="A168" s="328" t="s">
        <v>51</v>
      </c>
      <c r="B168" s="328"/>
      <c r="C168" s="328"/>
      <c r="D168" s="328"/>
      <c r="E168" s="328"/>
      <c r="F168" s="328"/>
      <c r="G168" s="328"/>
      <c r="H168" s="328"/>
      <c r="I168" s="328"/>
    </row>
    <row r="169" spans="1:9" ht="27.75" customHeight="1">
      <c r="A169" s="217"/>
      <c r="B169" s="217"/>
      <c r="C169" s="217"/>
      <c r="D169" s="217"/>
      <c r="E169" s="217"/>
      <c r="F169" s="217"/>
      <c r="G169" s="217"/>
      <c r="H169" s="217"/>
      <c r="I169" s="217"/>
    </row>
    <row r="170" spans="1:9" ht="14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8">
      <c r="A171" s="93" t="s">
        <v>72</v>
      </c>
      <c r="B171" s="105">
        <f>F102</f>
        <v>0</v>
      </c>
      <c r="C171" s="93"/>
      <c r="D171" s="93"/>
      <c r="E171" s="93"/>
      <c r="F171" s="93"/>
      <c r="G171" s="93"/>
      <c r="H171" s="93"/>
      <c r="I171" s="93"/>
    </row>
    <row r="172" spans="1:9" ht="18">
      <c r="A172" s="93" t="s">
        <v>116</v>
      </c>
      <c r="B172" s="93"/>
      <c r="C172" s="93"/>
      <c r="D172" s="93"/>
      <c r="E172" s="93"/>
      <c r="F172" s="93"/>
      <c r="H172" s="117">
        <f>C114</f>
        <v>0</v>
      </c>
      <c r="I172" s="93"/>
    </row>
    <row r="173" spans="1:9" ht="18">
      <c r="A173" s="93"/>
      <c r="B173" s="93"/>
      <c r="C173" s="93"/>
      <c r="D173" s="93"/>
      <c r="E173" s="93"/>
      <c r="F173" s="93"/>
      <c r="G173" s="93"/>
      <c r="H173" s="93"/>
      <c r="I173" s="93"/>
    </row>
    <row r="174" spans="1:8" ht="18">
      <c r="A174" s="93" t="s">
        <v>108</v>
      </c>
      <c r="B174" s="93"/>
      <c r="C174" s="106">
        <f>E12</f>
        <v>0</v>
      </c>
      <c r="D174" s="107"/>
      <c r="E174" s="107"/>
      <c r="F174" s="152"/>
      <c r="G174" s="24">
        <f>G47</f>
        <v>0</v>
      </c>
      <c r="H174" s="23" t="s">
        <v>3</v>
      </c>
    </row>
    <row r="175" spans="1:8" ht="18">
      <c r="A175" s="93"/>
      <c r="B175" s="93"/>
      <c r="C175" s="218"/>
      <c r="D175" s="93"/>
      <c r="E175" s="93"/>
      <c r="F175" s="3"/>
      <c r="G175" s="24"/>
      <c r="H175" s="23"/>
    </row>
    <row r="176" spans="1:9" ht="24.75" customHeight="1">
      <c r="A176" s="320" t="s">
        <v>76</v>
      </c>
      <c r="B176" s="320"/>
      <c r="C176" s="320"/>
      <c r="D176" s="320"/>
      <c r="E176" s="320"/>
      <c r="F176" s="320"/>
      <c r="G176" s="320"/>
      <c r="H176" s="320"/>
      <c r="I176" s="320"/>
    </row>
    <row r="177" spans="1:9" ht="18" customHeight="1">
      <c r="A177" s="329" t="s">
        <v>75</v>
      </c>
      <c r="B177" s="329"/>
      <c r="C177" s="194"/>
      <c r="D177" s="194"/>
      <c r="E177" s="194"/>
      <c r="F177" s="194"/>
      <c r="G177" s="194"/>
      <c r="H177" s="194"/>
      <c r="I177" s="194"/>
    </row>
    <row r="178" spans="1:9" ht="75" customHeight="1">
      <c r="A178" s="330" t="str">
        <f>IF(A118=1,B118,IF(A120=1,B120,IF(A122=1,B122)))</f>
        <v>difensore di imputato/indagato ammesso al Patrocinio a spese dello Stato con provvedimento emesso da questo Ufficio in data _______________ (ipotesi ex art. 82 D.P.R. 115/2002)</v>
      </c>
      <c r="B178" s="330"/>
      <c r="C178" s="330"/>
      <c r="D178" s="330"/>
      <c r="E178" s="330"/>
      <c r="F178" s="330"/>
      <c r="G178" s="330"/>
      <c r="H178" s="330"/>
      <c r="I178" s="330"/>
    </row>
    <row r="179" spans="1:9" ht="24.75" customHeight="1">
      <c r="A179" s="320" t="s">
        <v>74</v>
      </c>
      <c r="B179" s="320"/>
      <c r="C179" s="320"/>
      <c r="D179" s="320"/>
      <c r="E179" s="320"/>
      <c r="F179" s="320"/>
      <c r="G179" s="320"/>
      <c r="H179" s="320"/>
      <c r="I179" s="320"/>
    </row>
    <row r="180" spans="1:9" ht="66" customHeight="1">
      <c r="A180" s="331" t="s">
        <v>77</v>
      </c>
      <c r="B180" s="331"/>
      <c r="C180" s="331"/>
      <c r="D180" s="331"/>
      <c r="E180" s="331"/>
      <c r="F180" s="331"/>
      <c r="G180" s="331"/>
      <c r="H180" s="331"/>
      <c r="I180" s="331"/>
    </row>
    <row r="181" spans="1:9" ht="68.25" customHeight="1">
      <c r="A181" s="332" t="s">
        <v>255</v>
      </c>
      <c r="B181" s="332"/>
      <c r="C181" s="332"/>
      <c r="D181" s="332"/>
      <c r="E181" s="332"/>
      <c r="F181" s="332"/>
      <c r="G181" s="332"/>
      <c r="H181" s="332"/>
      <c r="I181" s="332"/>
    </row>
    <row r="182" spans="1:9" ht="36" customHeight="1">
      <c r="A182" s="331" t="s">
        <v>79</v>
      </c>
      <c r="B182" s="331"/>
      <c r="C182" s="331"/>
      <c r="D182" s="331"/>
      <c r="E182" s="331"/>
      <c r="F182" s="331"/>
      <c r="G182" s="331"/>
      <c r="H182" s="331"/>
      <c r="I182" s="331"/>
    </row>
    <row r="183" spans="1:9" ht="20.25" customHeight="1">
      <c r="A183" s="331" t="s">
        <v>78</v>
      </c>
      <c r="B183" s="331"/>
      <c r="C183" s="331"/>
      <c r="D183" s="331"/>
      <c r="E183" s="331"/>
      <c r="F183" s="331"/>
      <c r="G183" s="331"/>
      <c r="H183" s="331"/>
      <c r="I183" s="331"/>
    </row>
    <row r="184" spans="1:9" ht="22.5" customHeight="1">
      <c r="A184" s="320" t="s">
        <v>80</v>
      </c>
      <c r="B184" s="320"/>
      <c r="C184" s="320"/>
      <c r="D184" s="320"/>
      <c r="E184" s="320"/>
      <c r="F184" s="320"/>
      <c r="G184" s="320"/>
      <c r="H184" s="320"/>
      <c r="I184" s="320"/>
    </row>
    <row r="185" spans="1:9" ht="25.5" customHeight="1">
      <c r="A185" s="93" t="s">
        <v>117</v>
      </c>
      <c r="B185" s="165"/>
      <c r="D185" s="93">
        <f>C114</f>
        <v>0</v>
      </c>
      <c r="E185" s="93"/>
      <c r="F185" s="93"/>
      <c r="G185" s="336" t="s">
        <v>168</v>
      </c>
      <c r="H185" s="336"/>
      <c r="I185" s="197">
        <f>I85</f>
        <v>1400.7</v>
      </c>
    </row>
    <row r="186" spans="1:9" ht="18">
      <c r="A186" s="127" t="s">
        <v>123</v>
      </c>
      <c r="B186" s="93"/>
      <c r="C186" s="93"/>
      <c r="D186" s="93"/>
      <c r="E186" s="93"/>
      <c r="F186" s="93"/>
      <c r="G186" s="184"/>
      <c r="I186" s="93"/>
    </row>
    <row r="187" spans="1:9" ht="18">
      <c r="A187" s="93" t="s">
        <v>169</v>
      </c>
      <c r="B187" s="93"/>
      <c r="C187" s="337">
        <f>I87</f>
        <v>0</v>
      </c>
      <c r="D187" s="337"/>
      <c r="E187" s="127" t="s">
        <v>124</v>
      </c>
      <c r="F187" s="93"/>
      <c r="G187" s="184"/>
      <c r="I187" s="93"/>
    </row>
    <row r="188" spans="1:9" ht="18">
      <c r="A188" s="93"/>
      <c r="B188" s="93"/>
      <c r="C188" s="93"/>
      <c r="D188" s="93"/>
      <c r="E188" s="165"/>
      <c r="F188" s="93"/>
      <c r="G188" s="93"/>
      <c r="H188" s="93"/>
      <c r="I188" s="93"/>
    </row>
    <row r="189" spans="1:9" ht="21" customHeight="1">
      <c r="A189" s="344" t="s">
        <v>109</v>
      </c>
      <c r="B189" s="344"/>
      <c r="C189" s="344"/>
      <c r="D189" s="344"/>
      <c r="E189" s="344"/>
      <c r="F189" s="344"/>
      <c r="G189" s="344"/>
      <c r="H189" s="344"/>
      <c r="I189" s="344"/>
    </row>
    <row r="190" spans="1:9" ht="42" customHeight="1">
      <c r="A190" s="344" t="s">
        <v>82</v>
      </c>
      <c r="B190" s="344"/>
      <c r="C190" s="344"/>
      <c r="D190" s="344"/>
      <c r="E190" s="344"/>
      <c r="F190" s="344"/>
      <c r="G190" s="344"/>
      <c r="H190" s="344"/>
      <c r="I190" s="344"/>
    </row>
    <row r="191" spans="1:9" ht="39.75" customHeight="1">
      <c r="A191" s="344" t="s">
        <v>83</v>
      </c>
      <c r="B191" s="344"/>
      <c r="C191" s="344"/>
      <c r="D191" s="344"/>
      <c r="E191" s="344"/>
      <c r="F191" s="344"/>
      <c r="G191" s="344"/>
      <c r="H191" s="344"/>
      <c r="I191" s="344"/>
    </row>
    <row r="192" spans="1:9" ht="24.75" customHeight="1">
      <c r="A192" s="93" t="s">
        <v>52</v>
      </c>
      <c r="B192" s="93"/>
      <c r="C192" s="93"/>
      <c r="D192" s="93"/>
      <c r="E192" s="93"/>
      <c r="F192" s="93"/>
      <c r="G192" s="93"/>
      <c r="H192" s="93"/>
      <c r="I192" s="93"/>
    </row>
    <row r="193" spans="1:9" ht="18">
      <c r="A193" s="93"/>
      <c r="B193" s="93"/>
      <c r="C193" s="93"/>
      <c r="D193" s="93"/>
      <c r="E193" s="93"/>
      <c r="F193" s="165"/>
      <c r="G193" s="165"/>
      <c r="H193" s="93" t="s">
        <v>53</v>
      </c>
      <c r="I193" s="93"/>
    </row>
    <row r="194" spans="1:9" ht="17.25" customHeight="1">
      <c r="A194" s="165"/>
      <c r="B194" s="165"/>
      <c r="C194" s="165"/>
      <c r="D194" s="165"/>
      <c r="E194" s="93"/>
      <c r="F194" s="165"/>
      <c r="G194" s="93"/>
      <c r="H194" s="93"/>
      <c r="I194" s="93"/>
    </row>
    <row r="195" spans="1:9" ht="18">
      <c r="A195" s="93" t="s">
        <v>106</v>
      </c>
      <c r="B195" s="93"/>
      <c r="C195" s="93"/>
      <c r="D195" s="93"/>
      <c r="E195" s="93"/>
      <c r="F195" s="93"/>
      <c r="G195" s="93"/>
      <c r="H195" s="93"/>
      <c r="I195" s="93"/>
    </row>
    <row r="196" spans="1:9" ht="18">
      <c r="A196" s="93" t="s">
        <v>70</v>
      </c>
      <c r="B196" s="93"/>
      <c r="C196" s="93"/>
      <c r="D196" s="93"/>
      <c r="E196" s="93"/>
      <c r="F196" s="93"/>
      <c r="G196" s="93"/>
      <c r="H196" s="93"/>
      <c r="I196" s="93"/>
    </row>
    <row r="197" spans="1:9" ht="18">
      <c r="A197" s="93" t="s">
        <v>84</v>
      </c>
      <c r="B197" s="93"/>
      <c r="C197" s="93"/>
      <c r="D197" s="93"/>
      <c r="E197" s="93"/>
      <c r="F197" s="93"/>
      <c r="G197" s="93"/>
      <c r="H197" s="93"/>
      <c r="I197" s="93"/>
    </row>
    <row r="198" spans="1:9" ht="18">
      <c r="A198" s="108"/>
      <c r="B198" s="108"/>
      <c r="C198" s="108"/>
      <c r="D198" s="108"/>
      <c r="E198" s="108"/>
      <c r="F198" s="108"/>
      <c r="G198" s="165"/>
      <c r="H198" s="104" t="s">
        <v>54</v>
      </c>
      <c r="I198" s="108"/>
    </row>
    <row r="199" spans="1:9" ht="44.25" customHeight="1">
      <c r="A199" s="10"/>
      <c r="B199" s="9"/>
      <c r="C199" s="9"/>
      <c r="D199" s="9"/>
      <c r="E199" s="9"/>
      <c r="F199" s="9"/>
      <c r="G199" s="17"/>
      <c r="H199" s="17"/>
      <c r="I199" s="9"/>
    </row>
    <row r="200" spans="1:9" ht="23.25" customHeight="1">
      <c r="A200" s="333" t="s">
        <v>85</v>
      </c>
      <c r="B200" s="334"/>
      <c r="C200" s="334"/>
      <c r="D200" s="334"/>
      <c r="E200" s="334"/>
      <c r="F200" s="334"/>
      <c r="G200" s="334"/>
      <c r="H200" s="334"/>
      <c r="I200" s="335"/>
    </row>
    <row r="201" spans="1:9" ht="18">
      <c r="A201" s="109" t="s">
        <v>86</v>
      </c>
      <c r="B201" s="93"/>
      <c r="C201" s="93"/>
      <c r="D201" s="93"/>
      <c r="E201" s="93"/>
      <c r="F201" s="93"/>
      <c r="G201" s="93"/>
      <c r="H201" s="93"/>
      <c r="I201" s="110"/>
    </row>
    <row r="202" spans="1:9" ht="19.5" customHeight="1">
      <c r="A202" s="173" t="s">
        <v>104</v>
      </c>
      <c r="B202" s="93"/>
      <c r="C202" s="93"/>
      <c r="D202" s="93"/>
      <c r="E202" s="93"/>
      <c r="F202" s="93"/>
      <c r="G202" s="93"/>
      <c r="H202" s="93"/>
      <c r="I202" s="110"/>
    </row>
    <row r="203" spans="1:9" ht="23.25" customHeight="1">
      <c r="A203" s="173" t="s">
        <v>105</v>
      </c>
      <c r="B203" s="93"/>
      <c r="C203" s="93"/>
      <c r="D203" s="93"/>
      <c r="E203" s="93"/>
      <c r="F203" s="93"/>
      <c r="G203" s="93"/>
      <c r="H203" s="93"/>
      <c r="I203" s="110"/>
    </row>
    <row r="204" spans="1:9" ht="18">
      <c r="A204" s="338" t="s">
        <v>87</v>
      </c>
      <c r="B204" s="339"/>
      <c r="C204" s="339"/>
      <c r="D204" s="339"/>
      <c r="E204" s="339"/>
      <c r="F204" s="339"/>
      <c r="G204" s="339"/>
      <c r="H204" s="339"/>
      <c r="I204" s="340"/>
    </row>
    <row r="205" spans="1:9" ht="17.25">
      <c r="A205" s="341" t="s">
        <v>39</v>
      </c>
      <c r="B205" s="320"/>
      <c r="C205" s="320"/>
      <c r="D205" s="320"/>
      <c r="E205" s="320"/>
      <c r="F205" s="320"/>
      <c r="G205" s="320"/>
      <c r="H205" s="320"/>
      <c r="I205" s="342"/>
    </row>
    <row r="206" spans="1:9" ht="18">
      <c r="A206" s="109" t="s">
        <v>92</v>
      </c>
      <c r="B206" s="93"/>
      <c r="C206" s="93"/>
      <c r="D206" s="93"/>
      <c r="E206" s="93"/>
      <c r="F206" s="93"/>
      <c r="G206" s="93"/>
      <c r="H206" s="93"/>
      <c r="I206" s="110"/>
    </row>
    <row r="207" spans="1:9" ht="18">
      <c r="A207" s="109"/>
      <c r="B207" s="93"/>
      <c r="C207" s="93"/>
      <c r="D207" s="93"/>
      <c r="E207" s="93"/>
      <c r="F207" s="93"/>
      <c r="G207" s="93"/>
      <c r="H207" s="93"/>
      <c r="I207" s="110"/>
    </row>
    <row r="208" spans="1:9" ht="18">
      <c r="A208" s="109" t="s">
        <v>88</v>
      </c>
      <c r="B208" s="93"/>
      <c r="C208" s="93"/>
      <c r="D208" s="93"/>
      <c r="E208" s="93"/>
      <c r="F208" s="93"/>
      <c r="G208" s="93"/>
      <c r="H208" s="93"/>
      <c r="I208" s="110"/>
    </row>
    <row r="209" spans="1:9" ht="18">
      <c r="A209" s="174"/>
      <c r="B209" s="107"/>
      <c r="C209" s="107"/>
      <c r="D209" s="107"/>
      <c r="E209" s="107"/>
      <c r="F209" s="107"/>
      <c r="G209" s="107"/>
      <c r="H209" s="107" t="s">
        <v>89</v>
      </c>
      <c r="I209" s="175"/>
    </row>
    <row r="210" spans="1:9" ht="63" customHeight="1">
      <c r="A210" s="171"/>
      <c r="B210" s="171"/>
      <c r="C210" s="171"/>
      <c r="D210" s="171"/>
      <c r="E210" s="171"/>
      <c r="F210" s="171"/>
      <c r="G210" s="171"/>
      <c r="H210" s="171"/>
      <c r="I210" s="171"/>
    </row>
    <row r="211" spans="1:9" ht="17.25">
      <c r="A211" s="343" t="s">
        <v>90</v>
      </c>
      <c r="B211" s="343"/>
      <c r="C211" s="343"/>
      <c r="D211" s="343"/>
      <c r="E211" s="343"/>
      <c r="F211" s="343"/>
      <c r="G211" s="343"/>
      <c r="H211" s="343"/>
      <c r="I211" s="343"/>
    </row>
    <row r="212" spans="1:9" ht="18">
      <c r="A212" s="176"/>
      <c r="B212" s="177"/>
      <c r="C212" s="177"/>
      <c r="D212" s="177"/>
      <c r="E212" s="177"/>
      <c r="F212" s="177"/>
      <c r="G212" s="177"/>
      <c r="H212" s="177"/>
      <c r="I212" s="178"/>
    </row>
    <row r="213" spans="1:9" ht="18">
      <c r="A213" s="179" t="s">
        <v>91</v>
      </c>
      <c r="B213" s="93"/>
      <c r="C213" s="93"/>
      <c r="D213" s="93"/>
      <c r="E213" s="93"/>
      <c r="F213" s="93"/>
      <c r="G213" s="93"/>
      <c r="H213" s="93"/>
      <c r="I213" s="110"/>
    </row>
    <row r="214" spans="1:9" ht="18">
      <c r="A214" s="109"/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09" t="s">
        <v>88</v>
      </c>
      <c r="B215" s="93"/>
      <c r="C215" s="93"/>
      <c r="D215" s="93"/>
      <c r="E215" s="93"/>
      <c r="F215" s="93"/>
      <c r="G215" s="93"/>
      <c r="H215" s="93"/>
      <c r="I215" s="110"/>
    </row>
    <row r="216" spans="1:9" ht="18">
      <c r="A216" s="174"/>
      <c r="B216" s="107"/>
      <c r="C216" s="107"/>
      <c r="D216" s="107"/>
      <c r="E216" s="107"/>
      <c r="F216" s="107"/>
      <c r="G216" s="107"/>
      <c r="H216" s="107" t="s">
        <v>89</v>
      </c>
      <c r="I216" s="175"/>
    </row>
    <row r="217" spans="1:9" ht="18">
      <c r="A217" s="171"/>
      <c r="B217" s="171"/>
      <c r="C217" s="171"/>
      <c r="D217" s="171"/>
      <c r="E217" s="171"/>
      <c r="F217" s="171"/>
      <c r="G217" s="171"/>
      <c r="H217" s="171"/>
      <c r="I217" s="171"/>
    </row>
    <row r="218" spans="1:9" ht="14.25">
      <c r="A218" s="155"/>
      <c r="B218" s="155"/>
      <c r="C218" s="155"/>
      <c r="D218" s="155"/>
      <c r="E218" s="155"/>
      <c r="F218" s="155"/>
      <c r="G218" s="155"/>
      <c r="H218" s="155"/>
      <c r="I218" s="155"/>
    </row>
  </sheetData>
  <sheetProtection password="B1E4" sheet="1" formatCells="0" selectLockedCells="1"/>
  <mergeCells count="68">
    <mergeCell ref="A204:I204"/>
    <mergeCell ref="A205:I205"/>
    <mergeCell ref="A211:I211"/>
    <mergeCell ref="A182:I182"/>
    <mergeCell ref="A183:I183"/>
    <mergeCell ref="A184:I184"/>
    <mergeCell ref="A189:I189"/>
    <mergeCell ref="A190:I190"/>
    <mergeCell ref="A191:I191"/>
    <mergeCell ref="G185:H185"/>
    <mergeCell ref="A177:B177"/>
    <mergeCell ref="A178:I178"/>
    <mergeCell ref="A179:I179"/>
    <mergeCell ref="A180:I180"/>
    <mergeCell ref="A181:I181"/>
    <mergeCell ref="A200:I200"/>
    <mergeCell ref="C187:D187"/>
    <mergeCell ref="C134:D134"/>
    <mergeCell ref="B136:C136"/>
    <mergeCell ref="A165:I165"/>
    <mergeCell ref="A166:I166"/>
    <mergeCell ref="A168:I168"/>
    <mergeCell ref="A176:I176"/>
    <mergeCell ref="B122:I122"/>
    <mergeCell ref="A125:I125"/>
    <mergeCell ref="A127:I127"/>
    <mergeCell ref="A130:I130"/>
    <mergeCell ref="A123:I123"/>
    <mergeCell ref="A133:B133"/>
    <mergeCell ref="A102:E102"/>
    <mergeCell ref="F102:I102"/>
    <mergeCell ref="A104:I105"/>
    <mergeCell ref="A116:I116"/>
    <mergeCell ref="B118:I118"/>
    <mergeCell ref="B120:I120"/>
    <mergeCell ref="A88:I88"/>
    <mergeCell ref="A96:I96"/>
    <mergeCell ref="A100:I100"/>
    <mergeCell ref="A101:I101"/>
    <mergeCell ref="A43:I43"/>
    <mergeCell ref="A44:I44"/>
    <mergeCell ref="A45:I45"/>
    <mergeCell ref="A54:F54"/>
    <mergeCell ref="A95:I95"/>
    <mergeCell ref="A40:I40"/>
    <mergeCell ref="A49:I49"/>
    <mergeCell ref="B34:E34"/>
    <mergeCell ref="H34:I34"/>
    <mergeCell ref="B35:E35"/>
    <mergeCell ref="A36:I36"/>
    <mergeCell ref="B38:E38"/>
    <mergeCell ref="A42:I42"/>
    <mergeCell ref="H38:I38"/>
    <mergeCell ref="B19:E19"/>
    <mergeCell ref="C23:E23"/>
    <mergeCell ref="H23:I23"/>
    <mergeCell ref="C24:E24"/>
    <mergeCell ref="B29:E29"/>
    <mergeCell ref="H29:I29"/>
    <mergeCell ref="A10:B10"/>
    <mergeCell ref="B12:C12"/>
    <mergeCell ref="B13:C13"/>
    <mergeCell ref="A1:I1"/>
    <mergeCell ref="A2:I2"/>
    <mergeCell ref="A4:I4"/>
    <mergeCell ref="A5:I5"/>
    <mergeCell ref="A7:I7"/>
    <mergeCell ref="A8:I8"/>
  </mergeCells>
  <conditionalFormatting sqref="B153">
    <cfRule type="cellIs" priority="4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41 F39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8" max="8" man="1"/>
    <brk id="160" max="8" man="1"/>
  </rowBreaks>
  <drawing r:id="rId3"/>
  <legacyDrawing r:id="rId2"/>
  <oleObjects>
    <oleObject progId="Word.Picture.8" shapeId="13487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3"/>
  <sheetViews>
    <sheetView zoomScalePageLayoutView="0" workbookViewId="0" topLeftCell="A49">
      <selection activeCell="A12" sqref="A12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IF(A22=2,"IN COMPOSIZIONE COLLEGIALE",IF(A22=1,"IN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217</v>
      </c>
      <c r="B8" s="270"/>
      <c r="C8" s="270"/>
      <c r="D8" s="270"/>
      <c r="E8" s="270"/>
      <c r="F8" s="270"/>
      <c r="G8" s="270"/>
      <c r="H8" s="270"/>
      <c r="I8" s="270"/>
    </row>
    <row r="9" spans="1:9" ht="16.5" customHeight="1" thickBot="1">
      <c r="A9" s="350" t="s">
        <v>211</v>
      </c>
      <c r="B9" s="350"/>
      <c r="C9" s="350"/>
      <c r="D9" s="350"/>
      <c r="E9" s="350"/>
      <c r="F9" s="350"/>
      <c r="G9" s="350"/>
      <c r="H9" s="350"/>
      <c r="I9" s="350"/>
    </row>
    <row r="10" spans="1:9" s="155" customFormat="1" ht="15" customHeight="1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4.25">
      <c r="A18" s="5"/>
      <c r="B18" s="5"/>
      <c r="C18" s="5"/>
      <c r="D18" s="5"/>
      <c r="E18" s="5"/>
      <c r="F18" s="5"/>
      <c r="G18" s="5"/>
      <c r="H18" s="5"/>
      <c r="I18" s="5"/>
    </row>
    <row r="19" spans="1:9" ht="15" thickBot="1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29" t="s">
        <v>4</v>
      </c>
      <c r="B20" s="39" t="s">
        <v>8</v>
      </c>
      <c r="C20" s="274" t="s">
        <v>94</v>
      </c>
      <c r="D20" s="274"/>
      <c r="E20" s="275"/>
      <c r="F20" s="154"/>
      <c r="G20" s="29" t="s">
        <v>7</v>
      </c>
      <c r="H20" s="272" t="s">
        <v>10</v>
      </c>
      <c r="I20" s="273"/>
    </row>
    <row r="21" spans="1:9" ht="15">
      <c r="A21" s="56"/>
      <c r="B21" s="14"/>
      <c r="C21" s="276" t="s">
        <v>95</v>
      </c>
      <c r="D21" s="276"/>
      <c r="E21" s="277"/>
      <c r="F21" s="154"/>
      <c r="G21" s="56"/>
      <c r="H21" s="14"/>
      <c r="I21" s="65"/>
    </row>
    <row r="22" spans="1:9" ht="15.75" thickBot="1">
      <c r="A22" s="40">
        <v>1</v>
      </c>
      <c r="B22" s="41"/>
      <c r="C22" s="41"/>
      <c r="D22" s="41"/>
      <c r="E22" s="42"/>
      <c r="F22" s="154"/>
      <c r="G22" s="40">
        <v>0</v>
      </c>
      <c r="H22" s="41"/>
      <c r="I22" s="43" t="s">
        <v>6</v>
      </c>
    </row>
    <row r="23" spans="1:9" ht="14.25">
      <c r="A23" s="28" t="s">
        <v>206</v>
      </c>
      <c r="B23" s="5"/>
      <c r="C23" s="5"/>
      <c r="D23" s="5"/>
      <c r="E23" s="5"/>
      <c r="F23" s="5"/>
      <c r="G23" s="5"/>
      <c r="H23" s="5"/>
      <c r="I23" s="5"/>
    </row>
    <row r="24" spans="1:9" ht="14.25">
      <c r="A24" s="28" t="s">
        <v>207</v>
      </c>
      <c r="B24" s="128"/>
      <c r="C24" s="128"/>
      <c r="D24" s="128"/>
      <c r="E24" s="128"/>
      <c r="F24" s="128"/>
      <c r="G24" s="128"/>
      <c r="H24" s="128"/>
      <c r="I24" s="128"/>
    </row>
    <row r="25" spans="1:9" ht="15" thickBot="1">
      <c r="A25" s="5"/>
      <c r="B25" s="5"/>
      <c r="C25" s="5"/>
      <c r="D25" s="5"/>
      <c r="E25" s="5"/>
      <c r="F25" s="5"/>
      <c r="G25" s="5"/>
      <c r="H25" s="5"/>
      <c r="I25" s="5"/>
    </row>
    <row r="26" spans="1:9" ht="15">
      <c r="A26" s="44" t="s">
        <v>9</v>
      </c>
      <c r="B26" s="272" t="s">
        <v>99</v>
      </c>
      <c r="C26" s="272"/>
      <c r="D26" s="272"/>
      <c r="E26" s="273"/>
      <c r="F26" s="154"/>
      <c r="G26" s="44" t="s">
        <v>196</v>
      </c>
      <c r="H26" s="272" t="s">
        <v>13</v>
      </c>
      <c r="I26" s="273"/>
    </row>
    <row r="27" spans="1:9" ht="15.75" thickBot="1">
      <c r="A27" s="40">
        <v>1</v>
      </c>
      <c r="B27" s="41"/>
      <c r="C27" s="38"/>
      <c r="D27" s="38"/>
      <c r="E27" s="42"/>
      <c r="F27" s="154"/>
      <c r="G27" s="40">
        <v>1</v>
      </c>
      <c r="H27" s="41"/>
      <c r="I27" s="42"/>
    </row>
    <row r="28" spans="1:9" ht="14.25">
      <c r="A28" s="28" t="s">
        <v>209</v>
      </c>
      <c r="B28" s="129"/>
      <c r="C28" s="129"/>
      <c r="D28" s="129"/>
      <c r="E28" s="129"/>
      <c r="F28" s="129"/>
      <c r="G28" s="129"/>
      <c r="H28" s="129"/>
      <c r="I28" s="129"/>
    </row>
    <row r="29" spans="1:9" ht="14.25">
      <c r="A29" s="28" t="s">
        <v>208</v>
      </c>
      <c r="B29" s="130"/>
      <c r="C29" s="130"/>
      <c r="D29" s="130"/>
      <c r="E29" s="130"/>
      <c r="F29" s="130"/>
      <c r="G29" s="130"/>
      <c r="H29" s="130"/>
      <c r="I29" s="130"/>
    </row>
    <row r="30" spans="1:9" ht="15" thickBot="1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44" t="s">
        <v>197</v>
      </c>
      <c r="B31" s="272" t="s">
        <v>15</v>
      </c>
      <c r="C31" s="272"/>
      <c r="D31" s="272"/>
      <c r="E31" s="273"/>
      <c r="F31" s="154"/>
      <c r="G31" s="44" t="s">
        <v>198</v>
      </c>
      <c r="H31" s="272" t="s">
        <v>17</v>
      </c>
      <c r="I31" s="273"/>
    </row>
    <row r="32" spans="1:9" ht="15.75" thickBot="1">
      <c r="A32" s="40">
        <v>1</v>
      </c>
      <c r="B32" s="286" t="s">
        <v>18</v>
      </c>
      <c r="C32" s="286"/>
      <c r="D32" s="286"/>
      <c r="E32" s="287"/>
      <c r="F32" s="154"/>
      <c r="G32" s="40">
        <v>1</v>
      </c>
      <c r="H32" s="41"/>
      <c r="I32" s="42"/>
    </row>
    <row r="33" spans="1:9" ht="15.75" thickBot="1">
      <c r="A33" s="223"/>
      <c r="B33" s="245"/>
      <c r="C33" s="245"/>
      <c r="D33" s="245"/>
      <c r="E33" s="245"/>
      <c r="F33" s="154"/>
      <c r="G33" s="223"/>
      <c r="H33" s="14"/>
      <c r="I33" s="142"/>
    </row>
    <row r="34" spans="1:18" ht="15">
      <c r="A34" s="44" t="s">
        <v>199</v>
      </c>
      <c r="B34" s="272" t="s">
        <v>218</v>
      </c>
      <c r="C34" s="272"/>
      <c r="D34" s="272"/>
      <c r="E34" s="273"/>
      <c r="F34" s="10"/>
      <c r="G34" s="29" t="s">
        <v>19</v>
      </c>
      <c r="H34" s="351" t="s">
        <v>219</v>
      </c>
      <c r="I34" s="352"/>
      <c r="J34" s="223"/>
      <c r="K34" s="245"/>
      <c r="L34" s="245"/>
      <c r="M34" s="245"/>
      <c r="N34" s="245"/>
      <c r="O34" s="154"/>
      <c r="P34" s="223"/>
      <c r="Q34" s="14"/>
      <c r="R34" s="142"/>
    </row>
    <row r="35" spans="1:18" ht="15.75" thickBot="1">
      <c r="A35" s="40">
        <v>0</v>
      </c>
      <c r="B35" s="38"/>
      <c r="C35" s="54" t="s">
        <v>6</v>
      </c>
      <c r="D35" s="159"/>
      <c r="E35" s="160"/>
      <c r="F35" s="161"/>
      <c r="G35" s="40">
        <v>0</v>
      </c>
      <c r="H35" s="163"/>
      <c r="I35" s="43" t="s">
        <v>6</v>
      </c>
      <c r="J35" s="223"/>
      <c r="K35" s="245"/>
      <c r="L35" s="245"/>
      <c r="M35" s="245"/>
      <c r="N35" s="245"/>
      <c r="O35" s="154"/>
      <c r="P35" s="223"/>
      <c r="Q35" s="14"/>
      <c r="R35" s="142"/>
    </row>
    <row r="36" spans="1:9" ht="15">
      <c r="A36" s="223"/>
      <c r="B36" s="245"/>
      <c r="C36" s="245"/>
      <c r="D36" s="245"/>
      <c r="E36" s="245"/>
      <c r="F36" s="154"/>
      <c r="G36" s="223"/>
      <c r="H36" s="14"/>
      <c r="I36" s="142"/>
    </row>
    <row r="37" spans="1:9" ht="27" customHeight="1">
      <c r="A37" s="288" t="s">
        <v>210</v>
      </c>
      <c r="B37" s="288"/>
      <c r="C37" s="288"/>
      <c r="D37" s="288"/>
      <c r="E37" s="288"/>
      <c r="F37" s="288"/>
      <c r="G37" s="288"/>
      <c r="H37" s="288"/>
      <c r="I37" s="288"/>
    </row>
    <row r="38" ht="15" thickBot="1"/>
    <row r="39" spans="1:9" ht="27" customHeight="1">
      <c r="A39" s="289" t="s">
        <v>132</v>
      </c>
      <c r="B39" s="290"/>
      <c r="C39" s="290"/>
      <c r="D39" s="290"/>
      <c r="E39" s="290"/>
      <c r="F39" s="290"/>
      <c r="G39" s="290"/>
      <c r="H39" s="290"/>
      <c r="I39" s="291"/>
    </row>
    <row r="40" spans="1:9" ht="27" customHeight="1">
      <c r="A40" s="303" t="s">
        <v>133</v>
      </c>
      <c r="B40" s="304"/>
      <c r="C40" s="304"/>
      <c r="D40" s="304"/>
      <c r="E40" s="304"/>
      <c r="F40" s="304"/>
      <c r="G40" s="304"/>
      <c r="H40" s="304"/>
      <c r="I40" s="305"/>
    </row>
    <row r="41" spans="1:9" ht="51.75" customHeight="1">
      <c r="A41" s="306" t="s">
        <v>134</v>
      </c>
      <c r="B41" s="307"/>
      <c r="C41" s="307"/>
      <c r="D41" s="307"/>
      <c r="E41" s="307"/>
      <c r="F41" s="307"/>
      <c r="G41" s="307"/>
      <c r="H41" s="307"/>
      <c r="I41" s="308"/>
    </row>
    <row r="42" spans="1:9" ht="27" customHeight="1" thickBot="1">
      <c r="A42" s="309" t="s">
        <v>135</v>
      </c>
      <c r="B42" s="310"/>
      <c r="C42" s="310"/>
      <c r="D42" s="310"/>
      <c r="E42" s="310"/>
      <c r="F42" s="310"/>
      <c r="G42" s="310"/>
      <c r="H42" s="310"/>
      <c r="I42" s="311"/>
    </row>
    <row r="43" spans="1:10" ht="15">
      <c r="A43" s="132" t="s">
        <v>20</v>
      </c>
      <c r="B43" s="39"/>
      <c r="C43" s="133">
        <f>A12</f>
        <v>0</v>
      </c>
      <c r="D43" s="134" t="s">
        <v>21</v>
      </c>
      <c r="E43" s="151"/>
      <c r="F43" s="133">
        <f>A15</f>
        <v>0</v>
      </c>
      <c r="G43" s="134" t="s">
        <v>64</v>
      </c>
      <c r="H43" s="135">
        <f>B13</f>
        <v>0</v>
      </c>
      <c r="I43" s="131" t="s">
        <v>66</v>
      </c>
      <c r="J43" s="3"/>
    </row>
    <row r="44" spans="1:9" ht="10.5" customHeight="1">
      <c r="A44" s="69"/>
      <c r="B44" s="14"/>
      <c r="C44" s="14"/>
      <c r="D44" s="3"/>
      <c r="E44" s="3"/>
      <c r="F44" s="14"/>
      <c r="G44" s="14"/>
      <c r="H44" s="14"/>
      <c r="I44" s="65"/>
    </row>
    <row r="45" spans="1:9" ht="15">
      <c r="A45" s="69" t="s">
        <v>22</v>
      </c>
      <c r="B45" s="14"/>
      <c r="C45" s="15">
        <f>E12</f>
        <v>0</v>
      </c>
      <c r="D45" s="15"/>
      <c r="E45" s="15"/>
      <c r="F45" s="15"/>
      <c r="G45" s="148"/>
      <c r="H45" s="18" t="s">
        <v>3</v>
      </c>
      <c r="I45" s="65"/>
    </row>
    <row r="46" spans="1:9" ht="14.25">
      <c r="A46" s="283" t="s">
        <v>139</v>
      </c>
      <c r="B46" s="284"/>
      <c r="C46" s="284"/>
      <c r="D46" s="284"/>
      <c r="E46" s="284"/>
      <c r="F46" s="284"/>
      <c r="G46" s="284"/>
      <c r="H46" s="284"/>
      <c r="I46" s="285"/>
    </row>
    <row r="47" spans="1:9" ht="25.5" customHeight="1">
      <c r="A47" s="57" t="s">
        <v>23</v>
      </c>
      <c r="B47" s="58"/>
      <c r="C47" s="58"/>
      <c r="D47" s="58"/>
      <c r="E47" s="58"/>
      <c r="F47" s="162"/>
      <c r="G47" s="59" t="s">
        <v>24</v>
      </c>
      <c r="H47" s="60"/>
      <c r="I47" s="61"/>
    </row>
    <row r="48" spans="1:9" ht="15">
      <c r="A48" s="62" t="s">
        <v>25</v>
      </c>
      <c r="B48" s="63"/>
      <c r="C48" s="63"/>
      <c r="D48" s="63"/>
      <c r="E48" s="63"/>
      <c r="F48" s="3"/>
      <c r="G48" s="64">
        <v>350</v>
      </c>
      <c r="H48" s="14"/>
      <c r="I48" s="65"/>
    </row>
    <row r="49" spans="1:9" ht="15">
      <c r="A49" s="34" t="s">
        <v>111</v>
      </c>
      <c r="B49" s="12"/>
      <c r="C49" s="12"/>
      <c r="D49" s="12"/>
      <c r="E49" s="12"/>
      <c r="F49" s="3"/>
      <c r="G49" s="64">
        <v>400</v>
      </c>
      <c r="H49" s="14"/>
      <c r="I49" s="65"/>
    </row>
    <row r="50" spans="1:9" ht="15">
      <c r="A50" s="34" t="s">
        <v>235</v>
      </c>
      <c r="B50" s="12"/>
      <c r="C50" s="12"/>
      <c r="D50" s="12"/>
      <c r="E50" s="12"/>
      <c r="F50" s="3"/>
      <c r="G50" s="64">
        <v>294</v>
      </c>
      <c r="H50" s="14"/>
      <c r="I50" s="65"/>
    </row>
    <row r="51" spans="1:9" ht="15">
      <c r="A51" s="34"/>
      <c r="B51" s="12"/>
      <c r="C51" s="12"/>
      <c r="D51" s="12"/>
      <c r="E51" s="12"/>
      <c r="F51" s="3"/>
      <c r="G51" s="64"/>
      <c r="H51" s="14"/>
      <c r="I51" s="65"/>
    </row>
    <row r="52" spans="1:9" ht="15">
      <c r="A52" s="187" t="s">
        <v>220</v>
      </c>
      <c r="B52" s="118"/>
      <c r="C52" s="118"/>
      <c r="D52" s="118"/>
      <c r="E52" s="118"/>
      <c r="F52" s="118"/>
      <c r="G52" s="64">
        <f>LOOKUP(A35,{0,1},{0,913})</f>
        <v>0</v>
      </c>
      <c r="H52" s="64"/>
      <c r="I52" s="66"/>
    </row>
    <row r="53" spans="1:9" ht="15">
      <c r="A53" s="281"/>
      <c r="B53" s="282"/>
      <c r="C53" s="282"/>
      <c r="D53" s="282"/>
      <c r="E53" s="282"/>
      <c r="F53" s="282"/>
      <c r="G53" s="64"/>
      <c r="H53" s="64"/>
      <c r="I53" s="66"/>
    </row>
    <row r="54" spans="1:9" ht="15">
      <c r="A54" s="187" t="s">
        <v>219</v>
      </c>
      <c r="B54" s="12"/>
      <c r="C54" s="12"/>
      <c r="D54" s="12"/>
      <c r="E54" s="12"/>
      <c r="F54" s="3"/>
      <c r="G54" s="64">
        <f>LOOKUP(G35,{0,1},{0,1174})</f>
        <v>0</v>
      </c>
      <c r="H54" s="14"/>
      <c r="I54" s="65"/>
    </row>
    <row r="55" spans="1:9" ht="15">
      <c r="A55" s="57" t="s">
        <v>27</v>
      </c>
      <c r="B55" s="16"/>
      <c r="C55" s="16"/>
      <c r="D55" s="16"/>
      <c r="E55" s="16"/>
      <c r="F55" s="162"/>
      <c r="G55" s="67">
        <f>SUM(G48:G54)</f>
        <v>1044</v>
      </c>
      <c r="H55" s="67"/>
      <c r="I55" s="68">
        <f>+G55</f>
        <v>1044</v>
      </c>
    </row>
    <row r="56" spans="1:9" ht="15">
      <c r="A56" s="56"/>
      <c r="B56" s="14"/>
      <c r="C56" s="14"/>
      <c r="D56" s="14"/>
      <c r="E56" s="14"/>
      <c r="F56" s="3"/>
      <c r="G56" s="14"/>
      <c r="H56" s="14"/>
      <c r="I56" s="65"/>
    </row>
    <row r="57" spans="1:9" ht="15">
      <c r="A57" s="112" t="s">
        <v>28</v>
      </c>
      <c r="B57" s="15"/>
      <c r="C57" s="15"/>
      <c r="D57" s="15"/>
      <c r="E57" s="15"/>
      <c r="F57" s="152"/>
      <c r="G57" s="59" t="s">
        <v>29</v>
      </c>
      <c r="H57" s="15"/>
      <c r="I57" s="61" t="s">
        <v>107</v>
      </c>
    </row>
    <row r="58" spans="1:9" ht="15">
      <c r="A58" s="56" t="s">
        <v>216</v>
      </c>
      <c r="B58" s="14"/>
      <c r="C58" s="14"/>
      <c r="D58" s="14"/>
      <c r="E58" s="14"/>
      <c r="F58" s="3"/>
      <c r="G58" s="201">
        <f>IF(A22=2,350,IF(A22=1,0))</f>
        <v>0</v>
      </c>
      <c r="H58" s="14"/>
      <c r="I58" s="70">
        <f>G58</f>
        <v>0</v>
      </c>
    </row>
    <row r="59" spans="1:9" ht="15">
      <c r="A59" s="56"/>
      <c r="B59" s="14"/>
      <c r="C59" s="14"/>
      <c r="D59" s="14"/>
      <c r="E59" s="14"/>
      <c r="F59" s="3"/>
      <c r="G59" s="201"/>
      <c r="H59" s="14"/>
      <c r="I59" s="65"/>
    </row>
    <row r="60" spans="1:9" ht="15">
      <c r="A60" s="56" t="s">
        <v>56</v>
      </c>
      <c r="B60" s="14"/>
      <c r="C60" s="14"/>
      <c r="D60" s="14"/>
      <c r="E60" s="14"/>
      <c r="F60" s="3"/>
      <c r="G60" s="71">
        <f>LOOKUP(G22,{0,1},{0,300})</f>
        <v>0</v>
      </c>
      <c r="H60" s="14"/>
      <c r="I60" s="70">
        <f>G60</f>
        <v>0</v>
      </c>
    </row>
    <row r="61" spans="1:9" ht="15">
      <c r="A61" s="56"/>
      <c r="B61" s="14"/>
      <c r="C61" s="14"/>
      <c r="D61" s="14"/>
      <c r="E61" s="14"/>
      <c r="F61" s="3"/>
      <c r="G61" s="201"/>
      <c r="H61" s="14"/>
      <c r="I61" s="65"/>
    </row>
    <row r="62" spans="1:9" ht="15">
      <c r="A62" s="56" t="s">
        <v>57</v>
      </c>
      <c r="B62" s="14"/>
      <c r="C62" s="14"/>
      <c r="D62" s="14"/>
      <c r="E62" s="14"/>
      <c r="F62" s="3"/>
      <c r="G62" s="201">
        <f>IF(A27&lt;5,0,IF(A27&gt;4,20))</f>
        <v>0</v>
      </c>
      <c r="H62" s="14"/>
      <c r="I62" s="70">
        <f>+G62*I55/100</f>
        <v>0</v>
      </c>
    </row>
    <row r="63" spans="1:9" ht="15">
      <c r="A63" s="56"/>
      <c r="B63" s="14"/>
      <c r="C63" s="14"/>
      <c r="D63" s="14"/>
      <c r="E63" s="14"/>
      <c r="F63" s="3"/>
      <c r="G63" s="201"/>
      <c r="H63" s="14"/>
      <c r="I63" s="65"/>
    </row>
    <row r="64" spans="1:9" ht="15">
      <c r="A64" s="56" t="s">
        <v>59</v>
      </c>
      <c r="B64" s="14"/>
      <c r="C64" s="14"/>
      <c r="D64" s="14"/>
      <c r="E64" s="14"/>
      <c r="F64" s="3"/>
      <c r="G64" s="201">
        <f>IF(G27&lt;5,0,IF(G27&gt;4,30))</f>
        <v>0</v>
      </c>
      <c r="H64" s="14"/>
      <c r="I64" s="70">
        <f>+G64*I55/100</f>
        <v>0</v>
      </c>
    </row>
    <row r="65" spans="1:9" ht="15">
      <c r="A65" s="56"/>
      <c r="B65" s="14"/>
      <c r="C65" s="14"/>
      <c r="D65" s="14"/>
      <c r="E65" s="14"/>
      <c r="F65" s="3"/>
      <c r="G65" s="201"/>
      <c r="H65" s="14"/>
      <c r="I65" s="65"/>
    </row>
    <row r="66" spans="1:9" ht="15">
      <c r="A66" s="56" t="s">
        <v>60</v>
      </c>
      <c r="B66" s="14"/>
      <c r="C66" s="14"/>
      <c r="D66" s="14"/>
      <c r="E66" s="14"/>
      <c r="F66" s="3"/>
      <c r="G66" s="201">
        <f>LOOKUP(A32,{1,2,3,4,5,6,7,8,9,10,11,12,13},{0,0,0,0,50,50,50,50,50,50,60,60,60})</f>
        <v>0</v>
      </c>
      <c r="H66" s="14"/>
      <c r="I66" s="70">
        <f>+G66*I55/100</f>
        <v>0</v>
      </c>
    </row>
    <row r="67" spans="1:9" ht="15">
      <c r="A67" s="56"/>
      <c r="B67" s="14"/>
      <c r="C67" s="14"/>
      <c r="D67" s="14"/>
      <c r="E67" s="14"/>
      <c r="F67" s="3"/>
      <c r="G67" s="201"/>
      <c r="H67" s="14"/>
      <c r="I67" s="65"/>
    </row>
    <row r="68" spans="1:9" ht="15">
      <c r="A68" s="56" t="s">
        <v>97</v>
      </c>
      <c r="B68" s="14"/>
      <c r="C68" s="14"/>
      <c r="D68" s="14"/>
      <c r="E68" s="14"/>
      <c r="F68" s="3"/>
      <c r="G68" s="201">
        <f>LOOKUP(G32,{1,2,3,4,5,6,7,8,9,10,11,12,13,14,15,16,17,18,19,20},{0,30,30,30,30,32,34,36,38,40,40,40,40,40,40,40,40,40,40,40})</f>
        <v>0</v>
      </c>
      <c r="H68" s="72"/>
      <c r="I68" s="70">
        <f>+G68*I55/100</f>
        <v>0</v>
      </c>
    </row>
    <row r="69" spans="1:9" ht="15.75" thickBot="1">
      <c r="A69" s="73"/>
      <c r="B69" s="41"/>
      <c r="C69" s="41"/>
      <c r="D69" s="41"/>
      <c r="E69" s="41"/>
      <c r="F69" s="163"/>
      <c r="G69" s="200"/>
      <c r="H69" s="41"/>
      <c r="I69" s="74"/>
    </row>
    <row r="70" spans="1:9" ht="15.75" thickBot="1">
      <c r="A70" s="69" t="s">
        <v>30</v>
      </c>
      <c r="B70" s="14"/>
      <c r="C70" s="14"/>
      <c r="D70" s="14"/>
      <c r="E70" s="14"/>
      <c r="F70" s="3"/>
      <c r="G70" s="75">
        <f>I55+I58+I60+I62+I64+I66+I68</f>
        <v>1044</v>
      </c>
      <c r="H70" s="13" t="s">
        <v>31</v>
      </c>
      <c r="I70" s="77">
        <f>G70-(G70/3)</f>
        <v>696</v>
      </c>
    </row>
    <row r="71" spans="1:9" ht="15.75" thickBot="1">
      <c r="A71" s="21"/>
      <c r="B71" s="14"/>
      <c r="C71" s="14"/>
      <c r="D71" s="14"/>
      <c r="E71" s="14"/>
      <c r="F71" s="14"/>
      <c r="G71" s="75"/>
      <c r="H71" s="14"/>
      <c r="I71" s="78"/>
    </row>
    <row r="72" spans="1:9" ht="15.75" thickBot="1">
      <c r="A72" s="69" t="s">
        <v>32</v>
      </c>
      <c r="B72" s="3"/>
      <c r="C72" s="14"/>
      <c r="D72" s="14"/>
      <c r="E72" s="14"/>
      <c r="F72" s="14"/>
      <c r="G72" s="195"/>
      <c r="H72" s="14"/>
      <c r="I72" s="211"/>
    </row>
    <row r="73" spans="1:9" ht="15">
      <c r="A73" s="20" t="s">
        <v>138</v>
      </c>
      <c r="B73" s="3"/>
      <c r="C73" s="76"/>
      <c r="D73" s="76"/>
      <c r="E73" s="76"/>
      <c r="F73" s="76"/>
      <c r="G73" s="76"/>
      <c r="H73" s="76"/>
      <c r="I73" s="80"/>
    </row>
    <row r="74" spans="1:9" ht="9" customHeight="1" thickBot="1">
      <c r="A74" s="56"/>
      <c r="B74" s="3"/>
      <c r="C74" s="14"/>
      <c r="D74" s="14"/>
      <c r="E74" s="14"/>
      <c r="F74" s="14"/>
      <c r="G74" s="14"/>
      <c r="H74" s="14"/>
      <c r="I74" s="43"/>
    </row>
    <row r="75" spans="1:9" ht="15.75" thickBot="1">
      <c r="A75" s="69" t="s">
        <v>119</v>
      </c>
      <c r="B75" s="3"/>
      <c r="C75" s="14"/>
      <c r="D75" s="14"/>
      <c r="E75" s="14"/>
      <c r="F75" s="136">
        <v>0</v>
      </c>
      <c r="G75" s="14" t="s">
        <v>6</v>
      </c>
      <c r="H75" s="14"/>
      <c r="I75" s="79">
        <f>LOOKUP(F75,{0,1},{0,450})</f>
        <v>0</v>
      </c>
    </row>
    <row r="76" spans="1:9" ht="15" thickBot="1">
      <c r="A76" s="20" t="s">
        <v>136</v>
      </c>
      <c r="B76" s="3"/>
      <c r="C76" s="19"/>
      <c r="D76" s="19"/>
      <c r="E76" s="19"/>
      <c r="F76" s="19"/>
      <c r="G76" s="19"/>
      <c r="H76" s="19"/>
      <c r="I76" s="45"/>
    </row>
    <row r="77" spans="1:9" ht="15.75" thickBot="1">
      <c r="A77" s="69" t="s">
        <v>33</v>
      </c>
      <c r="B77" s="3"/>
      <c r="C77" s="76"/>
      <c r="D77" s="76"/>
      <c r="E77" s="76"/>
      <c r="F77" s="76"/>
      <c r="G77" s="76"/>
      <c r="H77" s="76"/>
      <c r="I77" s="81">
        <f>SUM(I70:I75)</f>
        <v>696</v>
      </c>
    </row>
    <row r="78" spans="1:9" ht="9" customHeight="1" thickBot="1">
      <c r="A78" s="69"/>
      <c r="B78" s="3"/>
      <c r="C78" s="76"/>
      <c r="D78" s="76"/>
      <c r="E78" s="76"/>
      <c r="F78" s="76"/>
      <c r="G78" s="76"/>
      <c r="H78" s="76"/>
      <c r="I78" s="82"/>
    </row>
    <row r="79" spans="1:9" ht="15.75" thickBot="1">
      <c r="A79" s="69" t="s">
        <v>34</v>
      </c>
      <c r="B79" s="3"/>
      <c r="C79" s="76"/>
      <c r="D79" s="76"/>
      <c r="E79" s="76"/>
      <c r="F79" s="76"/>
      <c r="G79" s="76"/>
      <c r="H79" s="76"/>
      <c r="I79" s="81">
        <f>I77*15/100</f>
        <v>104.4</v>
      </c>
    </row>
    <row r="80" spans="1:9" ht="9" customHeight="1" thickBot="1">
      <c r="A80" s="69"/>
      <c r="B80" s="3"/>
      <c r="C80" s="76"/>
      <c r="D80" s="76"/>
      <c r="E80" s="76"/>
      <c r="F80" s="76"/>
      <c r="G80" s="76"/>
      <c r="H80" s="76"/>
      <c r="I80" s="82"/>
    </row>
    <row r="81" spans="1:9" ht="15.75" thickBot="1">
      <c r="A81" s="69" t="s">
        <v>35</v>
      </c>
      <c r="B81" s="3"/>
      <c r="C81" s="76"/>
      <c r="D81" s="76"/>
      <c r="E81" s="76"/>
      <c r="F81" s="76"/>
      <c r="G81" s="76"/>
      <c r="H81" s="76"/>
      <c r="I81" s="81">
        <f>I77+I79</f>
        <v>800.4</v>
      </c>
    </row>
    <row r="82" spans="1:9" ht="15.75" thickBot="1">
      <c r="A82" s="83" t="s">
        <v>36</v>
      </c>
      <c r="B82" s="163"/>
      <c r="C82" s="41"/>
      <c r="D82" s="41"/>
      <c r="E82" s="41"/>
      <c r="F82" s="41"/>
      <c r="G82" s="41"/>
      <c r="H82" s="41"/>
      <c r="I82" s="43"/>
    </row>
    <row r="83" spans="1:9" ht="15.75" thickBot="1">
      <c r="A83" s="83" t="s">
        <v>156</v>
      </c>
      <c r="B83" s="3"/>
      <c r="C83" s="14"/>
      <c r="D83" s="14"/>
      <c r="E83" s="14"/>
      <c r="F83" s="14"/>
      <c r="G83" s="14"/>
      <c r="H83" s="14"/>
      <c r="I83" s="212"/>
    </row>
    <row r="84" spans="1:9" ht="14.25">
      <c r="A84" s="345" t="s">
        <v>37</v>
      </c>
      <c r="B84" s="346"/>
      <c r="C84" s="346"/>
      <c r="D84" s="346"/>
      <c r="E84" s="346"/>
      <c r="F84" s="346"/>
      <c r="G84" s="346"/>
      <c r="H84" s="346"/>
      <c r="I84" s="347"/>
    </row>
    <row r="85" spans="1:9" ht="14.25">
      <c r="A85" s="119" t="s">
        <v>182</v>
      </c>
      <c r="B85" s="120"/>
      <c r="C85" s="120"/>
      <c r="D85" s="120"/>
      <c r="E85" s="120"/>
      <c r="F85" s="120"/>
      <c r="G85" s="120"/>
      <c r="H85" s="120"/>
      <c r="I85" s="121"/>
    </row>
    <row r="86" spans="1:9" ht="14.25">
      <c r="A86" s="122" t="s">
        <v>183</v>
      </c>
      <c r="B86" s="123"/>
      <c r="C86" s="123" t="s">
        <v>55</v>
      </c>
      <c r="D86" s="123"/>
      <c r="E86" s="123"/>
      <c r="F86" s="123"/>
      <c r="G86" s="123"/>
      <c r="H86" s="123"/>
      <c r="I86" s="124"/>
    </row>
    <row r="87" spans="1:9" ht="14.25">
      <c r="A87" s="122" t="s">
        <v>38</v>
      </c>
      <c r="B87" s="123"/>
      <c r="C87" s="123"/>
      <c r="D87" s="123"/>
      <c r="E87" s="123"/>
      <c r="F87" s="123"/>
      <c r="G87" s="123"/>
      <c r="H87" s="123"/>
      <c r="I87" s="124"/>
    </row>
    <row r="88" spans="1:9" ht="14.25">
      <c r="A88" s="122" t="s">
        <v>184</v>
      </c>
      <c r="B88" s="123"/>
      <c r="C88" s="123"/>
      <c r="D88" s="123"/>
      <c r="E88" s="123"/>
      <c r="F88" s="123"/>
      <c r="G88" s="123"/>
      <c r="H88" s="123"/>
      <c r="I88" s="124"/>
    </row>
    <row r="89" spans="1:9" ht="14.25">
      <c r="A89" s="46" t="s">
        <v>190</v>
      </c>
      <c r="B89" s="47"/>
      <c r="C89" s="47"/>
      <c r="D89" s="47"/>
      <c r="E89" s="47"/>
      <c r="F89" s="47"/>
      <c r="G89" s="47"/>
      <c r="H89" s="47"/>
      <c r="I89" s="48"/>
    </row>
    <row r="90" spans="1:9" ht="27.75" customHeight="1">
      <c r="A90" s="298" t="s">
        <v>137</v>
      </c>
      <c r="B90" s="299"/>
      <c r="C90" s="299"/>
      <c r="D90" s="299"/>
      <c r="E90" s="299"/>
      <c r="F90" s="299"/>
      <c r="G90" s="299"/>
      <c r="H90" s="299"/>
      <c r="I90" s="300"/>
    </row>
    <row r="91" spans="1:9" ht="14.25">
      <c r="A91" s="122" t="s">
        <v>193</v>
      </c>
      <c r="B91" s="123"/>
      <c r="C91" s="123"/>
      <c r="D91" s="123"/>
      <c r="E91" s="123"/>
      <c r="F91" s="123"/>
      <c r="G91" s="123"/>
      <c r="H91" s="123"/>
      <c r="I91" s="124"/>
    </row>
    <row r="92" spans="1:9" ht="14.25">
      <c r="A92" s="125" t="s">
        <v>253</v>
      </c>
      <c r="B92" s="123"/>
      <c r="C92" s="123"/>
      <c r="D92" s="123"/>
      <c r="E92" s="123"/>
      <c r="F92" s="123"/>
      <c r="G92" s="123"/>
      <c r="H92" s="123"/>
      <c r="I92" s="124"/>
    </row>
    <row r="93" spans="1:9" ht="15" thickBot="1">
      <c r="A93" s="49" t="s">
        <v>96</v>
      </c>
      <c r="B93" s="50"/>
      <c r="C93" s="50"/>
      <c r="D93" s="50"/>
      <c r="E93" s="50"/>
      <c r="F93" s="50"/>
      <c r="G93" s="50"/>
      <c r="H93" s="50"/>
      <c r="I93" s="51"/>
    </row>
    <row r="94" spans="1:9" ht="21.7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35.25" customHeight="1">
      <c r="A95" s="301" t="s">
        <v>0</v>
      </c>
      <c r="B95" s="301"/>
      <c r="C95" s="301"/>
      <c r="D95" s="301"/>
      <c r="E95" s="301"/>
      <c r="F95" s="301"/>
      <c r="G95" s="301"/>
      <c r="H95" s="301"/>
      <c r="I95" s="301"/>
    </row>
    <row r="96" spans="1:9" ht="22.5">
      <c r="A96" s="302" t="str">
        <f>A5</f>
        <v>IN COMPOSIZIONE MONOCRATICA</v>
      </c>
      <c r="B96" s="302"/>
      <c r="C96" s="302"/>
      <c r="D96" s="302"/>
      <c r="E96" s="302"/>
      <c r="F96" s="302"/>
      <c r="G96" s="302"/>
      <c r="H96" s="302"/>
      <c r="I96" s="302"/>
    </row>
    <row r="97" spans="1:9" ht="24.75" customHeight="1">
      <c r="A97" s="312" t="s">
        <v>101</v>
      </c>
      <c r="B97" s="312"/>
      <c r="C97" s="312"/>
      <c r="D97" s="312"/>
      <c r="E97" s="312"/>
      <c r="F97" s="313"/>
      <c r="G97" s="313"/>
      <c r="H97" s="313"/>
      <c r="I97" s="313"/>
    </row>
    <row r="98" spans="1:9" ht="15.75" thickBot="1">
      <c r="A98" s="164"/>
      <c r="B98" s="164"/>
      <c r="C98" s="164"/>
      <c r="D98" s="164"/>
      <c r="E98" s="164"/>
      <c r="F98" s="164"/>
      <c r="G98" s="164"/>
      <c r="H98" s="164"/>
      <c r="I98" s="164"/>
    </row>
    <row r="99" spans="1:9" ht="37.5" customHeight="1">
      <c r="A99" s="314" t="s">
        <v>102</v>
      </c>
      <c r="B99" s="315"/>
      <c r="C99" s="315"/>
      <c r="D99" s="315"/>
      <c r="E99" s="315"/>
      <c r="F99" s="315"/>
      <c r="G99" s="315"/>
      <c r="H99" s="315"/>
      <c r="I99" s="316"/>
    </row>
    <row r="100" spans="1:9" ht="24.75" customHeight="1" thickBot="1">
      <c r="A100" s="317"/>
      <c r="B100" s="318"/>
      <c r="C100" s="318"/>
      <c r="D100" s="318"/>
      <c r="E100" s="318"/>
      <c r="F100" s="318"/>
      <c r="G100" s="318"/>
      <c r="H100" s="318"/>
      <c r="I100" s="319"/>
    </row>
    <row r="101" spans="1:9" ht="14.25">
      <c r="A101" s="98"/>
      <c r="B101" s="98"/>
      <c r="C101" s="98"/>
      <c r="D101" s="98"/>
      <c r="E101" s="13"/>
      <c r="F101" s="13"/>
      <c r="G101" s="98"/>
      <c r="H101" s="98"/>
      <c r="I101" s="98"/>
    </row>
    <row r="102" spans="1:9" ht="30" customHeight="1">
      <c r="A102" s="23" t="s">
        <v>100</v>
      </c>
      <c r="B102" s="165"/>
      <c r="C102" s="84">
        <f>A12</f>
        <v>0</v>
      </c>
      <c r="D102" s="23" t="s">
        <v>21</v>
      </c>
      <c r="E102" s="85"/>
      <c r="F102" s="84">
        <f>A15</f>
        <v>0</v>
      </c>
      <c r="G102" s="23" t="s">
        <v>64</v>
      </c>
      <c r="H102" s="86">
        <f>B13</f>
        <v>0</v>
      </c>
      <c r="I102" s="23" t="s">
        <v>66</v>
      </c>
    </row>
    <row r="103" spans="1:9" ht="18">
      <c r="A103" s="93"/>
      <c r="B103" s="93"/>
      <c r="C103" s="87"/>
      <c r="D103" s="87"/>
      <c r="E103" s="87"/>
      <c r="F103" s="87"/>
      <c r="G103" s="87"/>
      <c r="H103" s="87"/>
      <c r="I103" s="87"/>
    </row>
    <row r="104" spans="1:9" ht="18">
      <c r="A104" s="23" t="s">
        <v>114</v>
      </c>
      <c r="B104" s="23">
        <f>E12</f>
        <v>0</v>
      </c>
      <c r="C104" s="93"/>
      <c r="D104" s="23"/>
      <c r="G104" s="23" t="s">
        <v>113</v>
      </c>
      <c r="H104" s="23">
        <f>I12</f>
        <v>0</v>
      </c>
      <c r="I104" s="22"/>
    </row>
    <row r="105" spans="1:9" ht="18">
      <c r="A105" s="23"/>
      <c r="B105" s="24">
        <f>E13</f>
        <v>0</v>
      </c>
      <c r="C105" s="93"/>
      <c r="D105" s="23"/>
      <c r="G105" s="23" t="s">
        <v>113</v>
      </c>
      <c r="H105" s="23">
        <f>I13</f>
        <v>0</v>
      </c>
      <c r="I105" s="22"/>
    </row>
    <row r="106" spans="1:9" ht="18">
      <c r="A106" s="23"/>
      <c r="B106" s="24">
        <f>E14</f>
        <v>0</v>
      </c>
      <c r="C106" s="93"/>
      <c r="D106" s="23"/>
      <c r="G106" s="23" t="s">
        <v>113</v>
      </c>
      <c r="H106" s="23">
        <f>I14</f>
        <v>0</v>
      </c>
      <c r="I106" s="22"/>
    </row>
    <row r="107" spans="1:9" ht="18">
      <c r="A107" s="23"/>
      <c r="B107" s="24">
        <f>E15</f>
        <v>0</v>
      </c>
      <c r="C107" s="93"/>
      <c r="D107" s="23"/>
      <c r="G107" s="23" t="s">
        <v>113</v>
      </c>
      <c r="H107" s="23">
        <f>I15</f>
        <v>0</v>
      </c>
      <c r="I107" s="22"/>
    </row>
    <row r="109" spans="1:9" ht="18">
      <c r="A109" s="23" t="s">
        <v>115</v>
      </c>
      <c r="C109" s="149"/>
      <c r="D109" s="23"/>
      <c r="E109" s="93"/>
      <c r="F109" s="88" t="s">
        <v>73</v>
      </c>
      <c r="G109" s="213"/>
      <c r="H109" s="23"/>
      <c r="I109" s="23"/>
    </row>
    <row r="111" spans="1:9" ht="17.25">
      <c r="A111" s="320" t="s">
        <v>67</v>
      </c>
      <c r="B111" s="320"/>
      <c r="C111" s="320"/>
      <c r="D111" s="320"/>
      <c r="E111" s="320"/>
      <c r="F111" s="320"/>
      <c r="G111" s="320"/>
      <c r="H111" s="320"/>
      <c r="I111" s="320"/>
    </row>
    <row r="112" spans="1:9" ht="18">
      <c r="A112" s="166"/>
      <c r="B112" s="166"/>
      <c r="C112" s="166"/>
      <c r="D112" s="166"/>
      <c r="E112" s="166"/>
      <c r="F112" s="166"/>
      <c r="G112" s="166"/>
      <c r="H112" s="166"/>
      <c r="I112" s="166"/>
    </row>
    <row r="113" spans="1:9" ht="40.5" customHeight="1">
      <c r="A113" s="111">
        <v>1</v>
      </c>
      <c r="B113" s="321" t="s">
        <v>68</v>
      </c>
      <c r="C113" s="321"/>
      <c r="D113" s="321"/>
      <c r="E113" s="321"/>
      <c r="F113" s="321"/>
      <c r="G113" s="321"/>
      <c r="H113" s="321"/>
      <c r="I113" s="321"/>
    </row>
    <row r="114" spans="1:9" ht="17.25" customHeight="1">
      <c r="A114" s="167" t="s">
        <v>70</v>
      </c>
      <c r="B114" s="190"/>
      <c r="C114" s="190"/>
      <c r="D114" s="190"/>
      <c r="E114" s="190"/>
      <c r="F114" s="190"/>
      <c r="G114" s="190"/>
      <c r="H114" s="190"/>
      <c r="I114" s="190"/>
    </row>
    <row r="115" spans="1:9" ht="54" customHeight="1">
      <c r="A115" s="111"/>
      <c r="B115" s="321" t="s">
        <v>69</v>
      </c>
      <c r="C115" s="321"/>
      <c r="D115" s="321"/>
      <c r="E115" s="321"/>
      <c r="F115" s="321"/>
      <c r="G115" s="321"/>
      <c r="H115" s="321"/>
      <c r="I115" s="321"/>
    </row>
    <row r="116" spans="1:9" ht="18">
      <c r="A116" s="167" t="s">
        <v>70</v>
      </c>
      <c r="B116" s="193"/>
      <c r="C116" s="193"/>
      <c r="D116" s="193"/>
      <c r="E116" s="193"/>
      <c r="F116" s="193"/>
      <c r="G116" s="193"/>
      <c r="H116" s="193"/>
      <c r="I116" s="193"/>
    </row>
    <row r="117" spans="1:9" ht="72" customHeight="1">
      <c r="A117" s="111"/>
      <c r="B117" s="322" t="s">
        <v>175</v>
      </c>
      <c r="C117" s="322"/>
      <c r="D117" s="322"/>
      <c r="E117" s="322"/>
      <c r="F117" s="322"/>
      <c r="G117" s="322"/>
      <c r="H117" s="322"/>
      <c r="I117" s="322"/>
    </row>
    <row r="118" spans="1:9" ht="18.75" customHeight="1">
      <c r="A118" s="325" t="s">
        <v>170</v>
      </c>
      <c r="B118" s="325"/>
      <c r="C118" s="325"/>
      <c r="D118" s="325"/>
      <c r="E118" s="325"/>
      <c r="F118" s="325"/>
      <c r="G118" s="325"/>
      <c r="H118" s="325"/>
      <c r="I118" s="325"/>
    </row>
    <row r="119" spans="1:9" ht="14.25" customHeight="1">
      <c r="A119" s="169"/>
      <c r="B119" s="89"/>
      <c r="C119" s="89"/>
      <c r="D119" s="89"/>
      <c r="E119" s="89"/>
      <c r="F119" s="90"/>
      <c r="G119" s="89"/>
      <c r="H119" s="169"/>
      <c r="I119" s="169"/>
    </row>
    <row r="120" spans="1:9" ht="17.25">
      <c r="A120" s="323" t="s">
        <v>39</v>
      </c>
      <c r="B120" s="323"/>
      <c r="C120" s="323"/>
      <c r="D120" s="323"/>
      <c r="E120" s="323"/>
      <c r="F120" s="323"/>
      <c r="G120" s="323"/>
      <c r="H120" s="323"/>
      <c r="I120" s="323"/>
    </row>
    <row r="121" spans="1:9" ht="14.25" customHeight="1">
      <c r="A121" s="191"/>
      <c r="B121" s="191"/>
      <c r="C121" s="191"/>
      <c r="D121" s="191"/>
      <c r="E121" s="191"/>
      <c r="F121" s="191"/>
      <c r="G121" s="191"/>
      <c r="H121" s="191"/>
      <c r="I121" s="191"/>
    </row>
    <row r="122" spans="1:9" ht="43.5" customHeight="1">
      <c r="A122" s="324" t="s">
        <v>254</v>
      </c>
      <c r="B122" s="324"/>
      <c r="C122" s="324"/>
      <c r="D122" s="324"/>
      <c r="E122" s="324"/>
      <c r="F122" s="324"/>
      <c r="G122" s="324"/>
      <c r="H122" s="324"/>
      <c r="I122" s="324"/>
    </row>
    <row r="123" spans="1:9" ht="29.25" customHeight="1">
      <c r="A123" s="24" t="s">
        <v>93</v>
      </c>
      <c r="B123" s="23"/>
      <c r="C123" s="23"/>
      <c r="D123" s="23"/>
      <c r="E123" s="23"/>
      <c r="F123" s="23"/>
      <c r="G123" s="23"/>
      <c r="H123" s="23"/>
      <c r="I123" s="23"/>
    </row>
    <row r="124" spans="1:9" ht="14.25" customHeight="1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7.25">
      <c r="A125" s="323" t="s">
        <v>40</v>
      </c>
      <c r="B125" s="323"/>
      <c r="C125" s="323"/>
      <c r="D125" s="323"/>
      <c r="E125" s="323"/>
      <c r="F125" s="323"/>
      <c r="G125" s="323"/>
      <c r="H125" s="323"/>
      <c r="I125" s="323"/>
    </row>
    <row r="126" spans="1:9" ht="14.25" customHeight="1">
      <c r="A126" s="198"/>
      <c r="B126" s="198"/>
      <c r="C126" s="198"/>
      <c r="D126" s="198"/>
      <c r="E126" s="198"/>
      <c r="F126" s="198"/>
      <c r="G126" s="198"/>
      <c r="H126" s="198"/>
      <c r="I126" s="198"/>
    </row>
    <row r="127" spans="1:9" ht="18">
      <c r="A127" s="23" t="s">
        <v>120</v>
      </c>
      <c r="B127" s="23"/>
      <c r="C127" s="23"/>
      <c r="D127" s="23"/>
      <c r="E127" s="23"/>
      <c r="F127" s="23"/>
      <c r="G127" s="23"/>
      <c r="H127" s="23"/>
      <c r="I127" s="23"/>
    </row>
    <row r="128" spans="1:9" ht="18">
      <c r="A128" s="326">
        <f>I81</f>
        <v>800.4</v>
      </c>
      <c r="B128" s="326"/>
      <c r="C128" s="23" t="s">
        <v>41</v>
      </c>
      <c r="D128" s="126"/>
      <c r="F128" s="23"/>
      <c r="G128" s="23"/>
      <c r="H128" s="23"/>
      <c r="I128" s="23"/>
    </row>
    <row r="129" spans="1:9" ht="18">
      <c r="A129" s="23" t="s">
        <v>121</v>
      </c>
      <c r="B129" s="23"/>
      <c r="C129" s="326">
        <f>I83</f>
        <v>0</v>
      </c>
      <c r="D129" s="326"/>
      <c r="E129" s="23" t="s">
        <v>81</v>
      </c>
      <c r="F129" s="23"/>
      <c r="G129" s="23"/>
      <c r="H129" s="23"/>
      <c r="I129" s="23"/>
    </row>
    <row r="130" spans="1:9" ht="18">
      <c r="A130" s="23"/>
      <c r="B130" s="23"/>
      <c r="C130" s="91"/>
      <c r="D130" s="23"/>
      <c r="E130" s="23"/>
      <c r="F130" s="23"/>
      <c r="G130" s="23"/>
      <c r="H130" s="23"/>
      <c r="I130" s="23"/>
    </row>
    <row r="131" spans="1:9" ht="18">
      <c r="A131" s="23" t="s">
        <v>42</v>
      </c>
      <c r="B131" s="327"/>
      <c r="C131" s="327"/>
      <c r="D131" s="23"/>
      <c r="E131" s="23"/>
      <c r="F131" s="23"/>
      <c r="G131" s="23"/>
      <c r="H131" s="23"/>
      <c r="I131" s="23"/>
    </row>
    <row r="132" spans="1:9" ht="18">
      <c r="A132" s="23"/>
      <c r="B132" s="170"/>
      <c r="C132" s="170"/>
      <c r="D132" s="23"/>
      <c r="E132" s="23"/>
      <c r="F132" s="88" t="s">
        <v>122</v>
      </c>
      <c r="G132" s="24">
        <f>C109</f>
        <v>0</v>
      </c>
      <c r="H132" s="23"/>
      <c r="I132" s="23"/>
    </row>
    <row r="133" spans="1:9" ht="18">
      <c r="A133" s="23"/>
      <c r="B133" s="23"/>
      <c r="C133" s="23"/>
      <c r="D133" s="23"/>
      <c r="E133" s="93"/>
      <c r="F133" s="93"/>
      <c r="H133" s="23"/>
      <c r="I133" s="23"/>
    </row>
    <row r="134" spans="1:9" ht="32.25" customHeight="1">
      <c r="A134" s="25" t="s">
        <v>43</v>
      </c>
      <c r="B134" s="18"/>
      <c r="C134" s="18"/>
      <c r="D134" s="18"/>
      <c r="E134" s="18"/>
      <c r="F134" s="18"/>
      <c r="G134" s="18"/>
      <c r="H134" s="18"/>
      <c r="I134" s="18"/>
    </row>
    <row r="135" spans="1:9" ht="15">
      <c r="A135" s="181" t="s">
        <v>158</v>
      </c>
      <c r="B135" s="14" t="s">
        <v>157</v>
      </c>
      <c r="C135" s="22"/>
      <c r="D135" s="22"/>
      <c r="E135" s="22"/>
      <c r="F135" s="22"/>
      <c r="G135" s="22"/>
      <c r="H135" s="18"/>
      <c r="I135" s="18"/>
    </row>
    <row r="136" spans="1:9" ht="15">
      <c r="A136" s="181" t="s">
        <v>158</v>
      </c>
      <c r="B136" s="14" t="s">
        <v>159</v>
      </c>
      <c r="C136" s="22"/>
      <c r="D136" s="22"/>
      <c r="E136" s="22"/>
      <c r="F136" s="22"/>
      <c r="G136" s="22"/>
      <c r="H136" s="18"/>
      <c r="I136" s="18"/>
    </row>
    <row r="137" spans="1:9" ht="15">
      <c r="A137" s="181" t="s">
        <v>158</v>
      </c>
      <c r="B137" s="14" t="s">
        <v>160</v>
      </c>
      <c r="C137" s="22"/>
      <c r="D137" s="22"/>
      <c r="E137" s="22"/>
      <c r="F137" s="22"/>
      <c r="G137" s="22"/>
      <c r="H137" s="18"/>
      <c r="I137" s="18"/>
    </row>
    <row r="138" spans="1:9" ht="15">
      <c r="A138" s="181" t="s">
        <v>158</v>
      </c>
      <c r="B138" s="14" t="s">
        <v>161</v>
      </c>
      <c r="C138" s="22"/>
      <c r="D138" s="22"/>
      <c r="E138" s="22"/>
      <c r="F138" s="22"/>
      <c r="G138" s="22"/>
      <c r="H138" s="18"/>
      <c r="I138" s="18"/>
    </row>
    <row r="139" spans="1:9" ht="15">
      <c r="A139" s="181" t="s">
        <v>158</v>
      </c>
      <c r="B139" s="14" t="s">
        <v>162</v>
      </c>
      <c r="C139" s="22"/>
      <c r="D139" s="22"/>
      <c r="E139" s="22"/>
      <c r="F139" s="22"/>
      <c r="G139" s="22"/>
      <c r="H139" s="18"/>
      <c r="I139" s="18"/>
    </row>
    <row r="140" spans="1:9" ht="15">
      <c r="A140" s="181" t="s">
        <v>158</v>
      </c>
      <c r="B140" s="14" t="s">
        <v>163</v>
      </c>
      <c r="C140" s="22"/>
      <c r="D140" s="22"/>
      <c r="E140" s="22"/>
      <c r="F140" s="22"/>
      <c r="G140" s="22"/>
      <c r="H140" s="18"/>
      <c r="I140" s="18"/>
    </row>
    <row r="141" spans="1:9" ht="15">
      <c r="A141" s="181" t="s">
        <v>158</v>
      </c>
      <c r="B141" s="14" t="s">
        <v>164</v>
      </c>
      <c r="C141" s="22"/>
      <c r="D141" s="22"/>
      <c r="E141" s="22"/>
      <c r="F141" s="22"/>
      <c r="G141" s="22"/>
      <c r="H141" s="18"/>
      <c r="I141" s="18"/>
    </row>
    <row r="142" spans="1:9" ht="15">
      <c r="A142" s="181" t="s">
        <v>158</v>
      </c>
      <c r="B142" s="14" t="s">
        <v>165</v>
      </c>
      <c r="C142" s="22"/>
      <c r="D142" s="22"/>
      <c r="E142" s="22"/>
      <c r="F142" s="22"/>
      <c r="G142" s="22"/>
      <c r="H142" s="18"/>
      <c r="I142" s="18"/>
    </row>
    <row r="143" spans="1:9" ht="15">
      <c r="A143" s="181" t="s">
        <v>158</v>
      </c>
      <c r="B143" s="14" t="s">
        <v>166</v>
      </c>
      <c r="C143" s="22"/>
      <c r="D143" s="22"/>
      <c r="E143" s="22"/>
      <c r="F143" s="22"/>
      <c r="G143" s="22"/>
      <c r="H143" s="18"/>
      <c r="I143" s="18"/>
    </row>
    <row r="144" spans="1:9" ht="15">
      <c r="A144" s="181" t="s">
        <v>158</v>
      </c>
      <c r="B144" s="14" t="s">
        <v>167</v>
      </c>
      <c r="C144" s="22"/>
      <c r="D144" s="22"/>
      <c r="E144" s="22"/>
      <c r="F144" s="22"/>
      <c r="G144" s="22"/>
      <c r="H144" s="18"/>
      <c r="I144" s="18"/>
    </row>
    <row r="145" spans="1:9" ht="15">
      <c r="A145" s="14"/>
      <c r="B145" s="22"/>
      <c r="C145" s="22"/>
      <c r="D145" s="22"/>
      <c r="E145" s="22"/>
      <c r="F145" s="22"/>
      <c r="G145" s="22"/>
      <c r="H145" s="18"/>
      <c r="I145" s="18"/>
    </row>
    <row r="146" spans="1:9" ht="14.25">
      <c r="A146" s="13"/>
      <c r="B146" s="18"/>
      <c r="C146" s="18"/>
      <c r="D146" s="18"/>
      <c r="E146" s="18"/>
      <c r="F146" s="18"/>
      <c r="G146" s="18"/>
      <c r="H146" s="18"/>
      <c r="I146" s="18"/>
    </row>
    <row r="147" spans="1:9" ht="18">
      <c r="A147" s="92" t="s">
        <v>44</v>
      </c>
      <c r="B147" s="23"/>
      <c r="C147" s="23"/>
      <c r="D147" s="23"/>
      <c r="E147" s="23"/>
      <c r="F147" s="23"/>
      <c r="G147" s="23"/>
      <c r="H147" s="23"/>
      <c r="I147" s="23"/>
    </row>
    <row r="148" spans="1:9" ht="18">
      <c r="A148" s="93" t="s">
        <v>45</v>
      </c>
      <c r="B148" s="94">
        <f>C109</f>
        <v>0</v>
      </c>
      <c r="C148" s="93"/>
      <c r="D148" s="93"/>
      <c r="E148" s="93"/>
      <c r="F148" s="23"/>
      <c r="G148" s="23" t="s">
        <v>46</v>
      </c>
      <c r="H148" s="182"/>
      <c r="I148" s="23"/>
    </row>
    <row r="149" spans="1:9" ht="18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8">
      <c r="A150" s="23" t="s">
        <v>47</v>
      </c>
      <c r="B150" s="182"/>
      <c r="C150" s="23"/>
      <c r="D150" s="23"/>
      <c r="E150" s="23"/>
      <c r="F150" s="23"/>
      <c r="G150" s="23" t="s">
        <v>174</v>
      </c>
      <c r="H150" s="182"/>
      <c r="I150" s="23"/>
    </row>
    <row r="151" spans="1:9" ht="18">
      <c r="A151" s="23"/>
      <c r="B151" s="23"/>
      <c r="C151" s="23"/>
      <c r="D151" s="23"/>
      <c r="E151" s="23"/>
      <c r="F151" s="23"/>
      <c r="I151" s="23"/>
    </row>
    <row r="152" spans="1:9" ht="18">
      <c r="A152" s="23" t="s">
        <v>176</v>
      </c>
      <c r="B152" s="182"/>
      <c r="C152" s="150"/>
      <c r="D152" s="150"/>
      <c r="E152" s="150"/>
      <c r="F152" s="150"/>
      <c r="G152" s="23" t="s">
        <v>103</v>
      </c>
      <c r="H152" s="182"/>
      <c r="I152" s="94"/>
    </row>
    <row r="153" spans="1:9" ht="18">
      <c r="A153" s="93"/>
      <c r="B153" s="23"/>
      <c r="C153" s="23"/>
      <c r="D153" s="23"/>
      <c r="E153" s="23"/>
      <c r="F153" s="23"/>
      <c r="G153" s="23"/>
      <c r="H153" s="23"/>
      <c r="I153" s="23"/>
    </row>
    <row r="154" spans="1:9" ht="18">
      <c r="A154" s="23" t="s">
        <v>173</v>
      </c>
      <c r="B154" s="182"/>
      <c r="C154" s="23"/>
      <c r="D154" s="23"/>
      <c r="E154" s="23"/>
      <c r="F154" s="23"/>
      <c r="G154" s="23" t="s">
        <v>48</v>
      </c>
      <c r="H154" s="182"/>
      <c r="I154" s="23"/>
    </row>
    <row r="155" spans="1:9" ht="14.25">
      <c r="A155" s="18"/>
      <c r="B155" s="18"/>
      <c r="C155" s="18"/>
      <c r="D155" s="18"/>
      <c r="E155" s="18"/>
      <c r="F155" s="18"/>
      <c r="G155" s="18"/>
      <c r="H155" s="18"/>
      <c r="I155" s="18"/>
    </row>
    <row r="156" spans="1:9" ht="14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8">
      <c r="A157" s="192" t="s">
        <v>49</v>
      </c>
      <c r="B157" s="192">
        <f>A12</f>
        <v>0</v>
      </c>
      <c r="C157" s="103" t="s">
        <v>21</v>
      </c>
      <c r="D157" s="93"/>
      <c r="E157" s="93"/>
      <c r="F157" s="171"/>
      <c r="G157" s="192" t="s">
        <v>49</v>
      </c>
      <c r="H157" s="192">
        <f>A15</f>
        <v>0</v>
      </c>
      <c r="I157" s="103" t="s">
        <v>50</v>
      </c>
    </row>
    <row r="158" spans="1:9" ht="18">
      <c r="A158" s="93"/>
      <c r="B158" s="93"/>
      <c r="C158" s="93"/>
      <c r="D158" s="93"/>
      <c r="E158" s="93"/>
      <c r="F158" s="171"/>
      <c r="G158" s="192" t="s">
        <v>49</v>
      </c>
      <c r="H158" s="192">
        <f>H102</f>
        <v>0</v>
      </c>
      <c r="I158" s="104" t="s">
        <v>71</v>
      </c>
    </row>
    <row r="159" spans="1:9" ht="18">
      <c r="A159" s="93"/>
      <c r="B159" s="93"/>
      <c r="C159" s="93"/>
      <c r="D159" s="93"/>
      <c r="E159" s="93"/>
      <c r="F159" s="93"/>
      <c r="G159" s="93"/>
      <c r="H159" s="93"/>
      <c r="I159" s="93"/>
    </row>
    <row r="160" spans="1:9" ht="20.25">
      <c r="A160" s="328" t="s">
        <v>0</v>
      </c>
      <c r="B160" s="328"/>
      <c r="C160" s="328"/>
      <c r="D160" s="328"/>
      <c r="E160" s="328"/>
      <c r="F160" s="328"/>
      <c r="G160" s="328"/>
      <c r="H160" s="328"/>
      <c r="I160" s="328"/>
    </row>
    <row r="161" spans="1:9" ht="20.25">
      <c r="A161" s="328" t="str">
        <f>A5</f>
        <v>IN COMPOSIZIONE MONOCRATICA</v>
      </c>
      <c r="B161" s="328"/>
      <c r="C161" s="328"/>
      <c r="D161" s="328"/>
      <c r="E161" s="328"/>
      <c r="F161" s="328"/>
      <c r="G161" s="328"/>
      <c r="H161" s="328"/>
      <c r="I161" s="328"/>
    </row>
    <row r="162" spans="1:9" ht="20.25">
      <c r="A162" s="217"/>
      <c r="B162" s="217"/>
      <c r="C162" s="217"/>
      <c r="D162" s="217"/>
      <c r="E162" s="217"/>
      <c r="F162" s="217"/>
      <c r="G162" s="217"/>
      <c r="H162" s="217"/>
      <c r="I162" s="217"/>
    </row>
    <row r="163" spans="1:9" ht="27.75" customHeight="1">
      <c r="A163" s="328" t="s">
        <v>51</v>
      </c>
      <c r="B163" s="328"/>
      <c r="C163" s="328"/>
      <c r="D163" s="328"/>
      <c r="E163" s="328"/>
      <c r="F163" s="328"/>
      <c r="G163" s="328"/>
      <c r="H163" s="328"/>
      <c r="I163" s="328"/>
    </row>
    <row r="164" spans="1:9" ht="27.75" customHeight="1">
      <c r="A164" s="217"/>
      <c r="B164" s="217"/>
      <c r="C164" s="217"/>
      <c r="D164" s="217"/>
      <c r="E164" s="217"/>
      <c r="F164" s="217"/>
      <c r="G164" s="217"/>
      <c r="H164" s="217"/>
      <c r="I164" s="217"/>
    </row>
    <row r="165" spans="1:9" ht="14.2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8">
      <c r="A166" s="93" t="s">
        <v>72</v>
      </c>
      <c r="B166" s="105">
        <f>F97</f>
        <v>0</v>
      </c>
      <c r="C166" s="93"/>
      <c r="D166" s="93"/>
      <c r="E166" s="93"/>
      <c r="F166" s="93"/>
      <c r="G166" s="93"/>
      <c r="H166" s="93"/>
      <c r="I166" s="93"/>
    </row>
    <row r="167" spans="1:9" ht="18">
      <c r="A167" s="93" t="s">
        <v>116</v>
      </c>
      <c r="B167" s="93"/>
      <c r="C167" s="93"/>
      <c r="D167" s="93"/>
      <c r="E167" s="93"/>
      <c r="F167" s="93"/>
      <c r="H167" s="117">
        <f>C109</f>
        <v>0</v>
      </c>
      <c r="I167" s="93"/>
    </row>
    <row r="168" spans="1:9" ht="18">
      <c r="A168" s="93"/>
      <c r="B168" s="93"/>
      <c r="C168" s="93"/>
      <c r="D168" s="93"/>
      <c r="E168" s="93"/>
      <c r="F168" s="93"/>
      <c r="G168" s="93"/>
      <c r="H168" s="93"/>
      <c r="I168" s="93"/>
    </row>
    <row r="169" spans="1:8" ht="18">
      <c r="A169" s="93" t="s">
        <v>108</v>
      </c>
      <c r="B169" s="93"/>
      <c r="C169" s="106">
        <f>E12</f>
        <v>0</v>
      </c>
      <c r="D169" s="107"/>
      <c r="E169" s="107"/>
      <c r="F169" s="152"/>
      <c r="G169" s="24">
        <f>G45</f>
        <v>0</v>
      </c>
      <c r="H169" s="23" t="s">
        <v>3</v>
      </c>
    </row>
    <row r="170" spans="1:8" ht="18">
      <c r="A170" s="93"/>
      <c r="B170" s="93"/>
      <c r="C170" s="218"/>
      <c r="D170" s="93"/>
      <c r="E170" s="93"/>
      <c r="F170" s="3"/>
      <c r="G170" s="24"/>
      <c r="H170" s="23"/>
    </row>
    <row r="171" spans="1:9" ht="24.75" customHeight="1">
      <c r="A171" s="320" t="s">
        <v>76</v>
      </c>
      <c r="B171" s="320"/>
      <c r="C171" s="320"/>
      <c r="D171" s="320"/>
      <c r="E171" s="320"/>
      <c r="F171" s="320"/>
      <c r="G171" s="320"/>
      <c r="H171" s="320"/>
      <c r="I171" s="320"/>
    </row>
    <row r="172" spans="1:9" ht="18" customHeight="1">
      <c r="A172" s="329" t="s">
        <v>75</v>
      </c>
      <c r="B172" s="329"/>
      <c r="C172" s="194"/>
      <c r="D172" s="194"/>
      <c r="E172" s="194"/>
      <c r="F172" s="194"/>
      <c r="G172" s="194"/>
      <c r="H172" s="194"/>
      <c r="I172" s="194"/>
    </row>
    <row r="173" spans="1:9" ht="75" customHeight="1">
      <c r="A173" s="330" t="str">
        <f>IF(A113=1,B113,IF(A115=1,B115,IF(A117=1,B117)))</f>
        <v>difensore di imputato/indagato ammesso al Patrocinio a spese dello Stato con provvedimento emesso da questo Ufficio in data ______________ (ipotesi ex art. 82 D.P.R. 115/2002)</v>
      </c>
      <c r="B173" s="330"/>
      <c r="C173" s="330"/>
      <c r="D173" s="330"/>
      <c r="E173" s="330"/>
      <c r="F173" s="330"/>
      <c r="G173" s="330"/>
      <c r="H173" s="330"/>
      <c r="I173" s="330"/>
    </row>
    <row r="174" spans="1:9" ht="24.75" customHeight="1">
      <c r="A174" s="320" t="s">
        <v>74</v>
      </c>
      <c r="B174" s="320"/>
      <c r="C174" s="320"/>
      <c r="D174" s="320"/>
      <c r="E174" s="320"/>
      <c r="F174" s="320"/>
      <c r="G174" s="320"/>
      <c r="H174" s="320"/>
      <c r="I174" s="320"/>
    </row>
    <row r="175" spans="1:9" ht="66" customHeight="1">
      <c r="A175" s="331" t="s">
        <v>77</v>
      </c>
      <c r="B175" s="331"/>
      <c r="C175" s="331"/>
      <c r="D175" s="331"/>
      <c r="E175" s="331"/>
      <c r="F175" s="331"/>
      <c r="G175" s="331"/>
      <c r="H175" s="331"/>
      <c r="I175" s="331"/>
    </row>
    <row r="176" spans="1:9" ht="68.25" customHeight="1">
      <c r="A176" s="332" t="s">
        <v>255</v>
      </c>
      <c r="B176" s="332"/>
      <c r="C176" s="332"/>
      <c r="D176" s="332"/>
      <c r="E176" s="332"/>
      <c r="F176" s="332"/>
      <c r="G176" s="332"/>
      <c r="H176" s="332"/>
      <c r="I176" s="332"/>
    </row>
    <row r="177" spans="1:9" ht="36" customHeight="1">
      <c r="A177" s="331" t="s">
        <v>79</v>
      </c>
      <c r="B177" s="331"/>
      <c r="C177" s="331"/>
      <c r="D177" s="331"/>
      <c r="E177" s="331"/>
      <c r="F177" s="331"/>
      <c r="G177" s="331"/>
      <c r="H177" s="331"/>
      <c r="I177" s="331"/>
    </row>
    <row r="178" spans="1:9" ht="20.25" customHeight="1">
      <c r="A178" s="331" t="s">
        <v>78</v>
      </c>
      <c r="B178" s="331"/>
      <c r="C178" s="331"/>
      <c r="D178" s="331"/>
      <c r="E178" s="331"/>
      <c r="F178" s="331"/>
      <c r="G178" s="331"/>
      <c r="H178" s="331"/>
      <c r="I178" s="331"/>
    </row>
    <row r="179" spans="1:9" ht="22.5" customHeight="1">
      <c r="A179" s="320" t="s">
        <v>80</v>
      </c>
      <c r="B179" s="320"/>
      <c r="C179" s="320"/>
      <c r="D179" s="320"/>
      <c r="E179" s="320"/>
      <c r="F179" s="320"/>
      <c r="G179" s="320"/>
      <c r="H179" s="320"/>
      <c r="I179" s="320"/>
    </row>
    <row r="180" spans="1:9" ht="25.5" customHeight="1">
      <c r="A180" s="93" t="s">
        <v>117</v>
      </c>
      <c r="B180" s="165"/>
      <c r="D180" s="93">
        <f>C109</f>
        <v>0</v>
      </c>
      <c r="E180" s="93"/>
      <c r="F180" s="93"/>
      <c r="G180" s="336" t="s">
        <v>168</v>
      </c>
      <c r="H180" s="336"/>
      <c r="I180" s="197">
        <f>I81</f>
        <v>800.4</v>
      </c>
    </row>
    <row r="181" spans="1:9" ht="18">
      <c r="A181" s="127" t="s">
        <v>123</v>
      </c>
      <c r="B181" s="93"/>
      <c r="C181" s="93"/>
      <c r="D181" s="93"/>
      <c r="E181" s="93"/>
      <c r="F181" s="93"/>
      <c r="G181" s="184"/>
      <c r="I181" s="93"/>
    </row>
    <row r="182" spans="1:9" ht="18">
      <c r="A182" s="93" t="s">
        <v>169</v>
      </c>
      <c r="B182" s="93"/>
      <c r="C182" s="337">
        <f>I83</f>
        <v>0</v>
      </c>
      <c r="D182" s="337"/>
      <c r="E182" s="127" t="s">
        <v>124</v>
      </c>
      <c r="F182" s="93"/>
      <c r="G182" s="184"/>
      <c r="I182" s="93"/>
    </row>
    <row r="183" spans="1:9" ht="18">
      <c r="A183" s="93"/>
      <c r="B183" s="93"/>
      <c r="C183" s="93"/>
      <c r="D183" s="93"/>
      <c r="E183" s="165"/>
      <c r="F183" s="93"/>
      <c r="G183" s="93"/>
      <c r="H183" s="93"/>
      <c r="I183" s="93"/>
    </row>
    <row r="184" spans="1:9" ht="21" customHeight="1">
      <c r="A184" s="344" t="s">
        <v>109</v>
      </c>
      <c r="B184" s="344"/>
      <c r="C184" s="344"/>
      <c r="D184" s="344"/>
      <c r="E184" s="344"/>
      <c r="F184" s="344"/>
      <c r="G184" s="344"/>
      <c r="H184" s="344"/>
      <c r="I184" s="344"/>
    </row>
    <row r="185" spans="1:9" ht="42" customHeight="1">
      <c r="A185" s="344" t="s">
        <v>82</v>
      </c>
      <c r="B185" s="344"/>
      <c r="C185" s="344"/>
      <c r="D185" s="344"/>
      <c r="E185" s="344"/>
      <c r="F185" s="344"/>
      <c r="G185" s="344"/>
      <c r="H185" s="344"/>
      <c r="I185" s="344"/>
    </row>
    <row r="186" spans="1:9" ht="39.75" customHeight="1">
      <c r="A186" s="344" t="s">
        <v>83</v>
      </c>
      <c r="B186" s="344"/>
      <c r="C186" s="344"/>
      <c r="D186" s="344"/>
      <c r="E186" s="344"/>
      <c r="F186" s="344"/>
      <c r="G186" s="344"/>
      <c r="H186" s="344"/>
      <c r="I186" s="344"/>
    </row>
    <row r="187" spans="1:9" ht="24.75" customHeight="1">
      <c r="A187" s="93" t="s">
        <v>52</v>
      </c>
      <c r="B187" s="93"/>
      <c r="C187" s="93"/>
      <c r="D187" s="93"/>
      <c r="E187" s="93"/>
      <c r="F187" s="93"/>
      <c r="G187" s="93"/>
      <c r="H187" s="93"/>
      <c r="I187" s="93"/>
    </row>
    <row r="188" spans="1:9" ht="18">
      <c r="A188" s="93"/>
      <c r="B188" s="93"/>
      <c r="C188" s="93"/>
      <c r="D188" s="93"/>
      <c r="E188" s="93"/>
      <c r="F188" s="165"/>
      <c r="G188" s="165"/>
      <c r="H188" s="93" t="s">
        <v>53</v>
      </c>
      <c r="I188" s="93"/>
    </row>
    <row r="189" spans="1:9" ht="17.25" customHeight="1">
      <c r="A189" s="165"/>
      <c r="B189" s="165"/>
      <c r="C189" s="165"/>
      <c r="D189" s="165"/>
      <c r="E189" s="93"/>
      <c r="F189" s="165"/>
      <c r="G189" s="93"/>
      <c r="H189" s="93"/>
      <c r="I189" s="93"/>
    </row>
    <row r="190" spans="1:9" ht="18">
      <c r="A190" s="93" t="s">
        <v>106</v>
      </c>
      <c r="B190" s="93"/>
      <c r="C190" s="93"/>
      <c r="D190" s="93"/>
      <c r="E190" s="93"/>
      <c r="F190" s="93"/>
      <c r="G190" s="93"/>
      <c r="H190" s="93"/>
      <c r="I190" s="93"/>
    </row>
    <row r="191" spans="1:9" ht="18">
      <c r="A191" s="93" t="s">
        <v>70</v>
      </c>
      <c r="B191" s="93"/>
      <c r="C191" s="93"/>
      <c r="D191" s="93"/>
      <c r="E191" s="93"/>
      <c r="F191" s="93"/>
      <c r="G191" s="93"/>
      <c r="H191" s="93"/>
      <c r="I191" s="93"/>
    </row>
    <row r="192" spans="1:9" ht="18">
      <c r="A192" s="93" t="s">
        <v>84</v>
      </c>
      <c r="B192" s="93"/>
      <c r="C192" s="93"/>
      <c r="D192" s="93"/>
      <c r="E192" s="93"/>
      <c r="F192" s="93"/>
      <c r="G192" s="93"/>
      <c r="H192" s="93"/>
      <c r="I192" s="93"/>
    </row>
    <row r="193" spans="1:9" ht="18">
      <c r="A193" s="108"/>
      <c r="B193" s="108"/>
      <c r="C193" s="108"/>
      <c r="D193" s="108"/>
      <c r="E193" s="108"/>
      <c r="F193" s="108"/>
      <c r="G193" s="165"/>
      <c r="H193" s="104" t="s">
        <v>54</v>
      </c>
      <c r="I193" s="108"/>
    </row>
    <row r="194" spans="1:9" ht="44.25" customHeight="1">
      <c r="A194" s="10"/>
      <c r="B194" s="9"/>
      <c r="C194" s="9"/>
      <c r="D194" s="9"/>
      <c r="E194" s="9"/>
      <c r="F194" s="9"/>
      <c r="G194" s="17"/>
      <c r="H194" s="17"/>
      <c r="I194" s="9"/>
    </row>
    <row r="195" spans="1:9" ht="23.25" customHeight="1">
      <c r="A195" s="333" t="s">
        <v>85</v>
      </c>
      <c r="B195" s="334"/>
      <c r="C195" s="334"/>
      <c r="D195" s="334"/>
      <c r="E195" s="334"/>
      <c r="F195" s="334"/>
      <c r="G195" s="334"/>
      <c r="H195" s="334"/>
      <c r="I195" s="335"/>
    </row>
    <row r="196" spans="1:9" ht="18">
      <c r="A196" s="109" t="s">
        <v>86</v>
      </c>
      <c r="B196" s="93"/>
      <c r="C196" s="93"/>
      <c r="D196" s="93"/>
      <c r="E196" s="93"/>
      <c r="F196" s="93"/>
      <c r="G196" s="93"/>
      <c r="H196" s="93"/>
      <c r="I196" s="110"/>
    </row>
    <row r="197" spans="1:9" ht="19.5" customHeight="1">
      <c r="A197" s="173" t="s">
        <v>104</v>
      </c>
      <c r="B197" s="93"/>
      <c r="C197" s="93"/>
      <c r="D197" s="93"/>
      <c r="E197" s="93"/>
      <c r="F197" s="93"/>
      <c r="G197" s="93"/>
      <c r="H197" s="93"/>
      <c r="I197" s="110"/>
    </row>
    <row r="198" spans="1:9" ht="23.25" customHeight="1">
      <c r="A198" s="173" t="s">
        <v>105</v>
      </c>
      <c r="B198" s="93"/>
      <c r="C198" s="93"/>
      <c r="D198" s="93"/>
      <c r="E198" s="93"/>
      <c r="F198" s="93"/>
      <c r="G198" s="93"/>
      <c r="H198" s="93"/>
      <c r="I198" s="110"/>
    </row>
    <row r="199" spans="1:9" ht="18">
      <c r="A199" s="338" t="s">
        <v>87</v>
      </c>
      <c r="B199" s="339"/>
      <c r="C199" s="339"/>
      <c r="D199" s="339"/>
      <c r="E199" s="339"/>
      <c r="F199" s="339"/>
      <c r="G199" s="339"/>
      <c r="H199" s="339"/>
      <c r="I199" s="340"/>
    </row>
    <row r="200" spans="1:9" ht="17.25">
      <c r="A200" s="341" t="s">
        <v>39</v>
      </c>
      <c r="B200" s="320"/>
      <c r="C200" s="320"/>
      <c r="D200" s="320"/>
      <c r="E200" s="320"/>
      <c r="F200" s="320"/>
      <c r="G200" s="320"/>
      <c r="H200" s="320"/>
      <c r="I200" s="342"/>
    </row>
    <row r="201" spans="1:9" ht="18">
      <c r="A201" s="109" t="s">
        <v>92</v>
      </c>
      <c r="B201" s="93"/>
      <c r="C201" s="93"/>
      <c r="D201" s="93"/>
      <c r="E201" s="93"/>
      <c r="F201" s="93"/>
      <c r="G201" s="93"/>
      <c r="H201" s="93"/>
      <c r="I201" s="110"/>
    </row>
    <row r="202" spans="1:9" ht="18">
      <c r="A202" s="109"/>
      <c r="B202" s="93"/>
      <c r="C202" s="93"/>
      <c r="D202" s="93"/>
      <c r="E202" s="93"/>
      <c r="F202" s="93"/>
      <c r="G202" s="93"/>
      <c r="H202" s="93"/>
      <c r="I202" s="110"/>
    </row>
    <row r="203" spans="1:9" ht="18">
      <c r="A203" s="109" t="s">
        <v>88</v>
      </c>
      <c r="B203" s="93"/>
      <c r="C203" s="93"/>
      <c r="D203" s="93"/>
      <c r="E203" s="93"/>
      <c r="F203" s="93"/>
      <c r="G203" s="93"/>
      <c r="H203" s="93"/>
      <c r="I203" s="110"/>
    </row>
    <row r="204" spans="1:9" ht="18">
      <c r="A204" s="174"/>
      <c r="B204" s="107"/>
      <c r="C204" s="107"/>
      <c r="D204" s="107"/>
      <c r="E204" s="107"/>
      <c r="F204" s="107"/>
      <c r="G204" s="107"/>
      <c r="H204" s="107" t="s">
        <v>89</v>
      </c>
      <c r="I204" s="175"/>
    </row>
    <row r="205" spans="1:9" ht="63" customHeight="1">
      <c r="A205" s="171"/>
      <c r="B205" s="171"/>
      <c r="C205" s="171"/>
      <c r="D205" s="171"/>
      <c r="E205" s="171"/>
      <c r="F205" s="171"/>
      <c r="G205" s="171"/>
      <c r="H205" s="171"/>
      <c r="I205" s="171"/>
    </row>
    <row r="206" spans="1:9" ht="17.25">
      <c r="A206" s="343" t="s">
        <v>90</v>
      </c>
      <c r="B206" s="343"/>
      <c r="C206" s="343"/>
      <c r="D206" s="343"/>
      <c r="E206" s="343"/>
      <c r="F206" s="343"/>
      <c r="G206" s="343"/>
      <c r="H206" s="343"/>
      <c r="I206" s="343"/>
    </row>
    <row r="207" spans="1:9" ht="18">
      <c r="A207" s="176"/>
      <c r="B207" s="177"/>
      <c r="C207" s="177"/>
      <c r="D207" s="177"/>
      <c r="E207" s="177"/>
      <c r="F207" s="177"/>
      <c r="G207" s="177"/>
      <c r="H207" s="177"/>
      <c r="I207" s="178"/>
    </row>
    <row r="208" spans="1:9" ht="18">
      <c r="A208" s="179" t="s">
        <v>91</v>
      </c>
      <c r="B208" s="93"/>
      <c r="C208" s="93"/>
      <c r="D208" s="93"/>
      <c r="E208" s="93"/>
      <c r="F208" s="93"/>
      <c r="G208" s="93"/>
      <c r="H208" s="93"/>
      <c r="I208" s="110"/>
    </row>
    <row r="209" spans="1:9" ht="18">
      <c r="A209" s="109"/>
      <c r="B209" s="93"/>
      <c r="C209" s="93"/>
      <c r="D209" s="93"/>
      <c r="E209" s="93"/>
      <c r="F209" s="93"/>
      <c r="G209" s="93"/>
      <c r="H209" s="93"/>
      <c r="I209" s="110"/>
    </row>
    <row r="210" spans="1:9" ht="18">
      <c r="A210" s="109" t="s">
        <v>88</v>
      </c>
      <c r="B210" s="93"/>
      <c r="C210" s="93"/>
      <c r="D210" s="93"/>
      <c r="E210" s="93"/>
      <c r="F210" s="93"/>
      <c r="G210" s="93"/>
      <c r="H210" s="93"/>
      <c r="I210" s="110"/>
    </row>
    <row r="211" spans="1:9" ht="18">
      <c r="A211" s="174"/>
      <c r="B211" s="107"/>
      <c r="C211" s="107"/>
      <c r="D211" s="107"/>
      <c r="E211" s="107"/>
      <c r="F211" s="107"/>
      <c r="G211" s="107"/>
      <c r="H211" s="107" t="s">
        <v>89</v>
      </c>
      <c r="I211" s="175"/>
    </row>
    <row r="212" spans="1:9" ht="18">
      <c r="A212" s="171"/>
      <c r="B212" s="171"/>
      <c r="C212" s="171"/>
      <c r="D212" s="171"/>
      <c r="E212" s="171"/>
      <c r="F212" s="171"/>
      <c r="G212" s="171"/>
      <c r="H212" s="171"/>
      <c r="I212" s="171"/>
    </row>
    <row r="213" spans="1:9" ht="14.25">
      <c r="A213" s="155"/>
      <c r="B213" s="155"/>
      <c r="C213" s="155"/>
      <c r="D213" s="155"/>
      <c r="E213" s="155"/>
      <c r="F213" s="155"/>
      <c r="G213" s="155"/>
      <c r="H213" s="155"/>
      <c r="I213" s="155"/>
    </row>
  </sheetData>
  <sheetProtection password="B1E4" sheet="1" formatCells="0" selectLockedCells="1"/>
  <mergeCells count="66">
    <mergeCell ref="H34:I34"/>
    <mergeCell ref="A53:F53"/>
    <mergeCell ref="A90:I90"/>
    <mergeCell ref="A8:I8"/>
    <mergeCell ref="A41:I41"/>
    <mergeCell ref="C21:E21"/>
    <mergeCell ref="B26:E26"/>
    <mergeCell ref="H26:I26"/>
    <mergeCell ref="B31:E31"/>
    <mergeCell ref="A39:I39"/>
    <mergeCell ref="A40:I40"/>
    <mergeCell ref="H20:I20"/>
    <mergeCell ref="B34:E34"/>
    <mergeCell ref="A1:I1"/>
    <mergeCell ref="A2:I2"/>
    <mergeCell ref="A4:I4"/>
    <mergeCell ref="A5:I5"/>
    <mergeCell ref="A7:I7"/>
    <mergeCell ref="A37:I37"/>
    <mergeCell ref="A10:B10"/>
    <mergeCell ref="B12:C12"/>
    <mergeCell ref="B13:C13"/>
    <mergeCell ref="C20:E20"/>
    <mergeCell ref="A95:I95"/>
    <mergeCell ref="A96:I96"/>
    <mergeCell ref="A97:E97"/>
    <mergeCell ref="F97:I97"/>
    <mergeCell ref="H31:I31"/>
    <mergeCell ref="B32:E32"/>
    <mergeCell ref="A42:I42"/>
    <mergeCell ref="A46:I46"/>
    <mergeCell ref="A84:I84"/>
    <mergeCell ref="A99:I100"/>
    <mergeCell ref="A111:I111"/>
    <mergeCell ref="B113:I113"/>
    <mergeCell ref="B115:I115"/>
    <mergeCell ref="B117:I117"/>
    <mergeCell ref="A118:I118"/>
    <mergeCell ref="A120:I120"/>
    <mergeCell ref="A122:I122"/>
    <mergeCell ref="A125:I125"/>
    <mergeCell ref="A128:B128"/>
    <mergeCell ref="A176:I176"/>
    <mergeCell ref="A177:I177"/>
    <mergeCell ref="C129:D129"/>
    <mergeCell ref="B131:C131"/>
    <mergeCell ref="A160:I160"/>
    <mergeCell ref="A161:I161"/>
    <mergeCell ref="A163:I163"/>
    <mergeCell ref="A171:I171"/>
    <mergeCell ref="A206:I206"/>
    <mergeCell ref="A9:I9"/>
    <mergeCell ref="A184:I184"/>
    <mergeCell ref="A185:I185"/>
    <mergeCell ref="A186:I186"/>
    <mergeCell ref="A195:I195"/>
    <mergeCell ref="A172:B172"/>
    <mergeCell ref="A173:I173"/>
    <mergeCell ref="A174:I174"/>
    <mergeCell ref="A175:I175"/>
    <mergeCell ref="A199:I199"/>
    <mergeCell ref="A200:I200"/>
    <mergeCell ref="A178:I178"/>
    <mergeCell ref="A179:I179"/>
    <mergeCell ref="G180:H180"/>
    <mergeCell ref="C182:D182"/>
  </mergeCells>
  <conditionalFormatting sqref="B148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38 G27 F38 J34:J35 A32:A33 A36 P34:P35 G32:G33 G36 F35">
      <formula1>1</formula1>
      <formula2>99</formula2>
    </dataValidation>
    <dataValidation type="whole" allowBlank="1" showInputMessage="1" showErrorMessage="1" sqref="A27">
      <formula1>1</formula1>
      <formula2>999</formula2>
    </dataValidation>
    <dataValidation type="whole" allowBlank="1" showInputMessage="1" showErrorMessage="1" sqref="G22 G35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2" max="8" man="1"/>
    <brk id="93" max="8" man="1"/>
    <brk id="155" max="8" man="1"/>
  </rowBreaks>
  <drawing r:id="rId3"/>
  <legacyDrawing r:id="rId2"/>
  <oleObjects>
    <oleObject progId="Word.Picture.8" shapeId="140992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zoomScalePageLayoutView="0" workbookViewId="0" topLeftCell="A31">
      <selection activeCell="G48" sqref="G48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229</v>
      </c>
      <c r="B8" s="270"/>
      <c r="C8" s="270"/>
      <c r="D8" s="270"/>
      <c r="E8" s="270"/>
      <c r="F8" s="270"/>
      <c r="G8" s="270"/>
      <c r="H8" s="270"/>
      <c r="I8" s="270"/>
    </row>
    <row r="9" spans="1:9" ht="15" thickBot="1">
      <c r="A9" s="55"/>
      <c r="B9" s="2"/>
      <c r="C9" s="2"/>
      <c r="D9" s="2"/>
      <c r="E9" s="2"/>
      <c r="F9" s="2"/>
      <c r="G9" s="2"/>
      <c r="H9" s="2"/>
      <c r="I9" s="2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244" t="s">
        <v>4</v>
      </c>
      <c r="B19" s="272"/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/>
      <c r="B20" s="41"/>
      <c r="C20" s="41"/>
      <c r="D20" s="101"/>
      <c r="E20" s="97"/>
      <c r="F20" s="9"/>
      <c r="G20" s="96"/>
      <c r="H20" s="96"/>
      <c r="I20" s="96"/>
    </row>
    <row r="21" spans="1:9" ht="14.25">
      <c r="A21" s="28"/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1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27" customHeight="1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">
      <c r="A38" s="44" t="s">
        <v>19</v>
      </c>
      <c r="B38" s="256" t="s">
        <v>212</v>
      </c>
      <c r="C38" s="256"/>
      <c r="D38" s="256"/>
      <c r="E38" s="257"/>
      <c r="F38" s="10"/>
      <c r="G38" s="29" t="s">
        <v>187</v>
      </c>
      <c r="H38" s="256" t="s">
        <v>213</v>
      </c>
      <c r="I38" s="257"/>
    </row>
    <row r="39" spans="1:9" ht="15.75" thickBot="1">
      <c r="A39" s="40">
        <v>0</v>
      </c>
      <c r="B39" s="38"/>
      <c r="C39" s="54" t="s">
        <v>6</v>
      </c>
      <c r="D39" s="159"/>
      <c r="E39" s="160"/>
      <c r="F39" s="161"/>
      <c r="G39" s="40">
        <v>0</v>
      </c>
      <c r="H39" s="163"/>
      <c r="I39" s="43" t="s">
        <v>6</v>
      </c>
    </row>
    <row r="40" spans="1:9" ht="14.25">
      <c r="A40" s="278" t="s">
        <v>131</v>
      </c>
      <c r="B40" s="278"/>
      <c r="C40" s="278"/>
      <c r="D40" s="278"/>
      <c r="E40" s="278"/>
      <c r="F40" s="278"/>
      <c r="G40" s="278"/>
      <c r="H40" s="278"/>
      <c r="I40" s="278"/>
    </row>
    <row r="41" ht="15" thickBot="1"/>
    <row r="42" spans="1:9" ht="27" customHeight="1">
      <c r="A42" s="289" t="s">
        <v>132</v>
      </c>
      <c r="B42" s="290"/>
      <c r="C42" s="290"/>
      <c r="D42" s="290"/>
      <c r="E42" s="290"/>
      <c r="F42" s="290"/>
      <c r="G42" s="290"/>
      <c r="H42" s="290"/>
      <c r="I42" s="291"/>
    </row>
    <row r="43" spans="1:9" ht="27" customHeight="1">
      <c r="A43" s="303" t="s">
        <v>133</v>
      </c>
      <c r="B43" s="304"/>
      <c r="C43" s="304"/>
      <c r="D43" s="304"/>
      <c r="E43" s="304"/>
      <c r="F43" s="304"/>
      <c r="G43" s="304"/>
      <c r="H43" s="304"/>
      <c r="I43" s="305"/>
    </row>
    <row r="44" spans="1:9" ht="51.75" customHeight="1">
      <c r="A44" s="306" t="s">
        <v>134</v>
      </c>
      <c r="B44" s="307"/>
      <c r="C44" s="307"/>
      <c r="D44" s="307"/>
      <c r="E44" s="307"/>
      <c r="F44" s="307"/>
      <c r="G44" s="307"/>
      <c r="H44" s="307"/>
      <c r="I44" s="308"/>
    </row>
    <row r="45" spans="1:9" ht="27" customHeight="1" thickBot="1">
      <c r="A45" s="309" t="s">
        <v>135</v>
      </c>
      <c r="B45" s="310"/>
      <c r="C45" s="310"/>
      <c r="D45" s="310"/>
      <c r="E45" s="310"/>
      <c r="F45" s="310"/>
      <c r="G45" s="310"/>
      <c r="H45" s="310"/>
      <c r="I45" s="311"/>
    </row>
    <row r="46" spans="1:10" ht="15">
      <c r="A46" s="132" t="s">
        <v>20</v>
      </c>
      <c r="B46" s="39"/>
      <c r="C46" s="133">
        <f>A12</f>
        <v>0</v>
      </c>
      <c r="D46" s="134" t="s">
        <v>21</v>
      </c>
      <c r="E46" s="151"/>
      <c r="F46" s="133">
        <f>A15</f>
        <v>0</v>
      </c>
      <c r="G46" s="134" t="s">
        <v>64</v>
      </c>
      <c r="H46" s="135">
        <f>B13</f>
        <v>0</v>
      </c>
      <c r="I46" s="131" t="s">
        <v>66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">
      <c r="A48" s="69" t="s">
        <v>22</v>
      </c>
      <c r="B48" s="14"/>
      <c r="C48" s="15">
        <f>E12</f>
        <v>0</v>
      </c>
      <c r="D48" s="15"/>
      <c r="E48" s="15"/>
      <c r="F48" s="15"/>
      <c r="G48" s="148"/>
      <c r="H48" s="18" t="s">
        <v>3</v>
      </c>
      <c r="I48" s="65"/>
    </row>
    <row r="49" spans="1:9" ht="14.25">
      <c r="A49" s="283" t="s">
        <v>139</v>
      </c>
      <c r="B49" s="284"/>
      <c r="C49" s="284"/>
      <c r="D49" s="284"/>
      <c r="E49" s="284"/>
      <c r="F49" s="284"/>
      <c r="G49" s="284"/>
      <c r="H49" s="284"/>
      <c r="I49" s="285"/>
    </row>
    <row r="50" spans="1:9" ht="18.75" customHeight="1">
      <c r="A50" s="57" t="s">
        <v>23</v>
      </c>
      <c r="B50" s="58"/>
      <c r="C50" s="58"/>
      <c r="D50" s="58"/>
      <c r="E50" s="58"/>
      <c r="F50" s="162"/>
      <c r="G50" s="59" t="s">
        <v>24</v>
      </c>
      <c r="H50" s="60"/>
      <c r="I50" s="61"/>
    </row>
    <row r="51" spans="1:9" ht="15">
      <c r="A51" s="62" t="s">
        <v>25</v>
      </c>
      <c r="B51" s="63"/>
      <c r="C51" s="63"/>
      <c r="D51" s="63"/>
      <c r="E51" s="63"/>
      <c r="F51" s="3"/>
      <c r="G51" s="64">
        <v>850</v>
      </c>
      <c r="H51" s="14"/>
      <c r="I51" s="65"/>
    </row>
    <row r="52" spans="1:9" ht="15">
      <c r="A52" s="34" t="s">
        <v>232</v>
      </c>
      <c r="B52" s="12"/>
      <c r="C52" s="12"/>
      <c r="D52" s="12"/>
      <c r="E52" s="12"/>
      <c r="F52" s="3"/>
      <c r="G52" s="64">
        <v>525</v>
      </c>
      <c r="H52" s="14"/>
      <c r="I52" s="65"/>
    </row>
    <row r="53" spans="1:9" ht="15">
      <c r="A53" s="279" t="s">
        <v>223</v>
      </c>
      <c r="B53" s="280"/>
      <c r="C53" s="280"/>
      <c r="D53" s="280"/>
      <c r="E53" s="280"/>
      <c r="F53" s="280"/>
      <c r="G53" s="64">
        <v>200</v>
      </c>
      <c r="H53" s="14"/>
      <c r="I53" s="65"/>
    </row>
    <row r="54" spans="1:9" ht="15">
      <c r="A54" s="57" t="s">
        <v>27</v>
      </c>
      <c r="B54" s="16"/>
      <c r="C54" s="16"/>
      <c r="D54" s="16"/>
      <c r="E54" s="16"/>
      <c r="F54" s="162"/>
      <c r="G54" s="67">
        <f>SUM(G51:G53)</f>
        <v>1575</v>
      </c>
      <c r="H54" s="67"/>
      <c r="I54" s="68">
        <f>+G54</f>
        <v>1575</v>
      </c>
    </row>
    <row r="55" spans="1:9" ht="15">
      <c r="A55" s="56"/>
      <c r="B55" s="14"/>
      <c r="C55" s="14"/>
      <c r="D55" s="14"/>
      <c r="E55" s="14"/>
      <c r="F55" s="3"/>
      <c r="G55" s="14"/>
      <c r="H55" s="14"/>
      <c r="I55" s="65"/>
    </row>
    <row r="56" spans="1:9" ht="15">
      <c r="A56" s="112" t="s">
        <v>28</v>
      </c>
      <c r="B56" s="15"/>
      <c r="C56" s="15"/>
      <c r="D56" s="15"/>
      <c r="E56" s="15"/>
      <c r="F56" s="152"/>
      <c r="G56" s="59" t="s">
        <v>29</v>
      </c>
      <c r="H56" s="15"/>
      <c r="I56" s="61" t="s">
        <v>107</v>
      </c>
    </row>
    <row r="57" spans="1:9" ht="15">
      <c r="A57" s="56" t="s">
        <v>216</v>
      </c>
      <c r="B57" s="14"/>
      <c r="C57" s="14"/>
      <c r="D57" s="14"/>
      <c r="E57" s="14"/>
      <c r="F57" s="3"/>
      <c r="G57" s="245">
        <f>IF(A25=2,350,IF(A25=1,0))</f>
        <v>0</v>
      </c>
      <c r="H57" s="14"/>
      <c r="I57" s="70">
        <f>G57</f>
        <v>0</v>
      </c>
    </row>
    <row r="58" spans="1:9" ht="15">
      <c r="A58" s="56"/>
      <c r="B58" s="14"/>
      <c r="C58" s="14"/>
      <c r="D58" s="14"/>
      <c r="E58" s="14"/>
      <c r="F58" s="3"/>
      <c r="G58" s="245"/>
      <c r="H58" s="14"/>
      <c r="I58" s="65"/>
    </row>
    <row r="59" spans="1:9" ht="15">
      <c r="A59" s="56" t="s">
        <v>56</v>
      </c>
      <c r="B59" s="14"/>
      <c r="C59" s="14"/>
      <c r="D59" s="14"/>
      <c r="E59" s="14"/>
      <c r="F59" s="3"/>
      <c r="G59" s="71">
        <f>LOOKUP(G25,{0,1},{0,300})</f>
        <v>0</v>
      </c>
      <c r="H59" s="14"/>
      <c r="I59" s="70">
        <f>G59</f>
        <v>0</v>
      </c>
    </row>
    <row r="60" spans="1:9" ht="15">
      <c r="A60" s="56"/>
      <c r="B60" s="14"/>
      <c r="C60" s="14"/>
      <c r="D60" s="14"/>
      <c r="E60" s="14"/>
      <c r="F60" s="3"/>
      <c r="G60" s="245"/>
      <c r="H60" s="14"/>
      <c r="I60" s="65"/>
    </row>
    <row r="61" spans="1:9" ht="15">
      <c r="A61" s="56" t="s">
        <v>57</v>
      </c>
      <c r="B61" s="14"/>
      <c r="C61" s="14"/>
      <c r="D61" s="14"/>
      <c r="E61" s="14"/>
      <c r="F61" s="3"/>
      <c r="G61" s="245">
        <f>IF(A30&lt;5,0,IF(A30&gt;4,20))</f>
        <v>0</v>
      </c>
      <c r="H61" s="14"/>
      <c r="I61" s="70">
        <f>+G61*I54/100</f>
        <v>0</v>
      </c>
    </row>
    <row r="62" spans="1:9" ht="15">
      <c r="A62" s="56"/>
      <c r="B62" s="14"/>
      <c r="C62" s="14"/>
      <c r="D62" s="14"/>
      <c r="E62" s="14"/>
      <c r="F62" s="3"/>
      <c r="G62" s="245"/>
      <c r="H62" s="14"/>
      <c r="I62" s="65"/>
    </row>
    <row r="63" spans="1:9" ht="15">
      <c r="A63" s="56" t="s">
        <v>59</v>
      </c>
      <c r="B63" s="14"/>
      <c r="C63" s="14"/>
      <c r="D63" s="14"/>
      <c r="E63" s="14"/>
      <c r="F63" s="3"/>
      <c r="G63" s="245">
        <f>IF(G30&lt;5,0,IF(G30&gt;4,30))</f>
        <v>0</v>
      </c>
      <c r="H63" s="14"/>
      <c r="I63" s="70">
        <f>+G63*I54/100</f>
        <v>0</v>
      </c>
    </row>
    <row r="64" spans="1:9" ht="15">
      <c r="A64" s="56"/>
      <c r="B64" s="14"/>
      <c r="C64" s="14"/>
      <c r="D64" s="14"/>
      <c r="E64" s="14"/>
      <c r="F64" s="3"/>
      <c r="G64" s="245"/>
      <c r="H64" s="14"/>
      <c r="I64" s="65"/>
    </row>
    <row r="65" spans="1:9" ht="15">
      <c r="A65" s="56" t="s">
        <v>60</v>
      </c>
      <c r="B65" s="14"/>
      <c r="C65" s="14"/>
      <c r="D65" s="14"/>
      <c r="E65" s="14"/>
      <c r="F65" s="3"/>
      <c r="G65" s="245">
        <f>LOOKUP(A35,{1,2,3,4,5,6,7,8,9,10,11,12,13},{0,0,0,0,0,0,30,30,30,30,30,30,60})</f>
        <v>0</v>
      </c>
      <c r="H65" s="14"/>
      <c r="I65" s="70">
        <f>+G65*I54/100</f>
        <v>0</v>
      </c>
    </row>
    <row r="66" spans="1:9" ht="15">
      <c r="A66" s="56"/>
      <c r="B66" s="14"/>
      <c r="C66" s="14"/>
      <c r="D66" s="14"/>
      <c r="E66" s="14"/>
      <c r="F66" s="3"/>
      <c r="G66" s="245"/>
      <c r="H66" s="14"/>
      <c r="I66" s="65"/>
    </row>
    <row r="67" spans="1:9" ht="15">
      <c r="A67" s="56" t="s">
        <v>97</v>
      </c>
      <c r="B67" s="14"/>
      <c r="C67" s="14"/>
      <c r="D67" s="14"/>
      <c r="E67" s="14"/>
      <c r="F67" s="3"/>
      <c r="G67" s="245">
        <f>LOOKUP(G35,{1,2,3,4,5,6,7,8,9,10,11,12,13,14,15,16,17,18,19,20},{0,30,30,30,30,32,34,36,38,40,40,40,40,40,40,40,40,40,40,40})</f>
        <v>0</v>
      </c>
      <c r="H67" s="72"/>
      <c r="I67" s="70">
        <f>+G67*I54/100</f>
        <v>0</v>
      </c>
    </row>
    <row r="68" spans="1:9" ht="15">
      <c r="A68" s="56"/>
      <c r="B68" s="14"/>
      <c r="C68" s="14"/>
      <c r="D68" s="14"/>
      <c r="E68" s="14"/>
      <c r="F68" s="3"/>
      <c r="G68" s="245"/>
      <c r="H68" s="14"/>
      <c r="I68" s="70"/>
    </row>
    <row r="69" spans="1:9" ht="15">
      <c r="A69" s="255" t="s">
        <v>249</v>
      </c>
      <c r="B69" s="14"/>
      <c r="C69" s="14"/>
      <c r="D69" s="14"/>
      <c r="E69" s="14"/>
      <c r="F69" s="3"/>
      <c r="G69" s="71">
        <f>LOOKUP(A39,{0,1},{0,400})</f>
        <v>0</v>
      </c>
      <c r="H69" s="14"/>
      <c r="I69" s="70">
        <f>G69</f>
        <v>0</v>
      </c>
    </row>
    <row r="70" spans="1:9" ht="15">
      <c r="A70" s="56"/>
      <c r="B70" s="14"/>
      <c r="C70" s="14"/>
      <c r="D70" s="14"/>
      <c r="E70" s="14"/>
      <c r="F70" s="3"/>
      <c r="G70" s="71"/>
      <c r="H70" s="14"/>
      <c r="I70" s="70"/>
    </row>
    <row r="71" spans="1:9" ht="15">
      <c r="A71" s="56" t="s">
        <v>215</v>
      </c>
      <c r="B71" s="14"/>
      <c r="C71" s="14"/>
      <c r="D71" s="14"/>
      <c r="E71" s="14"/>
      <c r="F71" s="3"/>
      <c r="G71" s="71">
        <f>LOOKUP(G39,{0,1},{0,200})</f>
        <v>0</v>
      </c>
      <c r="H71" s="14"/>
      <c r="I71" s="70">
        <f>G71</f>
        <v>0</v>
      </c>
    </row>
    <row r="72" spans="1:9" ht="15.75" thickBot="1">
      <c r="A72" s="73"/>
      <c r="B72" s="41"/>
      <c r="C72" s="41"/>
      <c r="D72" s="41"/>
      <c r="E72" s="41"/>
      <c r="F72" s="163"/>
      <c r="G72" s="243"/>
      <c r="H72" s="41"/>
      <c r="I72" s="74"/>
    </row>
    <row r="73" spans="1:9" ht="15.75" thickBot="1">
      <c r="A73" s="69" t="s">
        <v>30</v>
      </c>
      <c r="B73" s="14"/>
      <c r="C73" s="14"/>
      <c r="D73" s="14"/>
      <c r="E73" s="14"/>
      <c r="F73" s="3"/>
      <c r="G73" s="75">
        <f>I54+I57+I59+I61+I63+I65+I67+I69+I71</f>
        <v>1575</v>
      </c>
      <c r="H73" s="13" t="s">
        <v>31</v>
      </c>
      <c r="I73" s="77">
        <f>G73-(G73/3)</f>
        <v>1050</v>
      </c>
    </row>
    <row r="74" spans="1:9" ht="15.7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5.75" thickBot="1">
      <c r="A75" s="69" t="s">
        <v>32</v>
      </c>
      <c r="B75" s="3"/>
      <c r="C75" s="14"/>
      <c r="D75" s="14"/>
      <c r="E75" s="14"/>
      <c r="F75" s="14"/>
      <c r="G75" s="245"/>
      <c r="H75" s="14"/>
      <c r="I75" s="211"/>
    </row>
    <row r="76" spans="1:9" ht="15">
      <c r="A76" s="20" t="s">
        <v>138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5.75" thickBot="1">
      <c r="A78" s="69" t="s">
        <v>119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LOOKUP(F78,{0,1},{0,450})</f>
        <v>0</v>
      </c>
    </row>
    <row r="79" spans="1:9" ht="15" thickBot="1">
      <c r="A79" s="20" t="s">
        <v>136</v>
      </c>
      <c r="B79" s="3"/>
      <c r="C79" s="19"/>
      <c r="D79" s="19"/>
      <c r="E79" s="19"/>
      <c r="F79" s="19"/>
      <c r="G79" s="19"/>
      <c r="H79" s="19"/>
      <c r="I79" s="45"/>
    </row>
    <row r="80" spans="1:9" ht="15.75" thickBot="1">
      <c r="A80" s="69" t="s">
        <v>33</v>
      </c>
      <c r="B80" s="3"/>
      <c r="C80" s="76"/>
      <c r="D80" s="76"/>
      <c r="E80" s="76"/>
      <c r="F80" s="76"/>
      <c r="G80" s="76"/>
      <c r="H80" s="76"/>
      <c r="I80" s="81">
        <f>SUM(I73:I78)</f>
        <v>1050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5.75" thickBot="1">
      <c r="A82" s="69" t="s">
        <v>34</v>
      </c>
      <c r="B82" s="3"/>
      <c r="C82" s="76"/>
      <c r="D82" s="76"/>
      <c r="E82" s="76"/>
      <c r="F82" s="76"/>
      <c r="G82" s="76"/>
      <c r="H82" s="76"/>
      <c r="I82" s="81">
        <f>I80*15/100</f>
        <v>157.5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5.75" thickBot="1">
      <c r="A84" s="69" t="s">
        <v>35</v>
      </c>
      <c r="B84" s="3"/>
      <c r="C84" s="76"/>
      <c r="D84" s="76"/>
      <c r="E84" s="76"/>
      <c r="F84" s="76"/>
      <c r="G84" s="76"/>
      <c r="H84" s="76"/>
      <c r="I84" s="81">
        <f>I80+I82</f>
        <v>1207.5</v>
      </c>
    </row>
    <row r="85" spans="1:9" ht="15.75" thickBot="1">
      <c r="A85" s="83" t="s">
        <v>36</v>
      </c>
      <c r="B85" s="163"/>
      <c r="C85" s="41"/>
      <c r="D85" s="41"/>
      <c r="E85" s="41"/>
      <c r="F85" s="41"/>
      <c r="G85" s="41"/>
      <c r="H85" s="41"/>
      <c r="I85" s="43"/>
    </row>
    <row r="86" spans="1:9" ht="15.75" thickBot="1">
      <c r="A86" s="83" t="s">
        <v>156</v>
      </c>
      <c r="B86" s="3"/>
      <c r="C86" s="14"/>
      <c r="D86" s="14"/>
      <c r="E86" s="14"/>
      <c r="F86" s="14"/>
      <c r="G86" s="14"/>
      <c r="H86" s="14"/>
      <c r="I86" s="212"/>
    </row>
    <row r="87" spans="1:9" ht="14.25">
      <c r="A87" s="345" t="s">
        <v>37</v>
      </c>
      <c r="B87" s="346"/>
      <c r="C87" s="346"/>
      <c r="D87" s="346"/>
      <c r="E87" s="346"/>
      <c r="F87" s="346"/>
      <c r="G87" s="346"/>
      <c r="H87" s="346"/>
      <c r="I87" s="347"/>
    </row>
    <row r="88" spans="1:9" ht="14.25">
      <c r="A88" s="119" t="s">
        <v>224</v>
      </c>
      <c r="B88" s="120"/>
      <c r="C88" s="120"/>
      <c r="D88" s="120"/>
      <c r="E88" s="120"/>
      <c r="F88" s="120"/>
      <c r="G88" s="120"/>
      <c r="H88" s="120"/>
      <c r="I88" s="121"/>
    </row>
    <row r="89" spans="1:9" ht="14.25">
      <c r="A89" s="122" t="s">
        <v>183</v>
      </c>
      <c r="B89" s="123"/>
      <c r="C89" s="123" t="s">
        <v>55</v>
      </c>
      <c r="D89" s="123"/>
      <c r="E89" s="123"/>
      <c r="F89" s="123"/>
      <c r="G89" s="123"/>
      <c r="H89" s="123"/>
      <c r="I89" s="124"/>
    </row>
    <row r="90" spans="1:9" ht="14.25">
      <c r="A90" s="122" t="s">
        <v>38</v>
      </c>
      <c r="B90" s="123"/>
      <c r="C90" s="123"/>
      <c r="D90" s="123"/>
      <c r="E90" s="123"/>
      <c r="F90" s="123"/>
      <c r="G90" s="123"/>
      <c r="H90" s="123"/>
      <c r="I90" s="124"/>
    </row>
    <row r="91" spans="1:9" ht="14.25">
      <c r="A91" s="122" t="s">
        <v>184</v>
      </c>
      <c r="B91" s="123"/>
      <c r="C91" s="123"/>
      <c r="D91" s="123"/>
      <c r="E91" s="123"/>
      <c r="F91" s="123"/>
      <c r="G91" s="123"/>
      <c r="H91" s="123"/>
      <c r="I91" s="124"/>
    </row>
    <row r="92" spans="1:9" ht="14.25">
      <c r="A92" s="46" t="s">
        <v>185</v>
      </c>
      <c r="B92" s="47"/>
      <c r="C92" s="47"/>
      <c r="D92" s="47"/>
      <c r="E92" s="47"/>
      <c r="F92" s="47"/>
      <c r="G92" s="47"/>
      <c r="H92" s="47"/>
      <c r="I92" s="48"/>
    </row>
    <row r="93" spans="1:9" ht="27.75" customHeight="1">
      <c r="A93" s="298" t="s">
        <v>137</v>
      </c>
      <c r="B93" s="299"/>
      <c r="C93" s="299"/>
      <c r="D93" s="299"/>
      <c r="E93" s="299"/>
      <c r="F93" s="299"/>
      <c r="G93" s="299"/>
      <c r="H93" s="299"/>
      <c r="I93" s="300"/>
    </row>
    <row r="94" spans="1:9" ht="14.25">
      <c r="A94" s="122" t="s">
        <v>193</v>
      </c>
      <c r="B94" s="123"/>
      <c r="C94" s="123"/>
      <c r="D94" s="123"/>
      <c r="E94" s="123"/>
      <c r="F94" s="123"/>
      <c r="G94" s="123"/>
      <c r="H94" s="123"/>
      <c r="I94" s="124"/>
    </row>
    <row r="95" spans="1:9" ht="15" customHeight="1">
      <c r="A95" s="295" t="s">
        <v>225</v>
      </c>
      <c r="B95" s="296"/>
      <c r="C95" s="296"/>
      <c r="D95" s="296"/>
      <c r="E95" s="296"/>
      <c r="F95" s="296"/>
      <c r="G95" s="296"/>
      <c r="H95" s="296"/>
      <c r="I95" s="297"/>
    </row>
    <row r="96" spans="1:9" ht="14.25">
      <c r="A96" s="125" t="s">
        <v>253</v>
      </c>
      <c r="B96" s="123"/>
      <c r="C96" s="123"/>
      <c r="D96" s="123"/>
      <c r="E96" s="123"/>
      <c r="F96" s="123"/>
      <c r="G96" s="123"/>
      <c r="H96" s="123"/>
      <c r="I96" s="124"/>
    </row>
    <row r="97" spans="1:9" ht="15" thickBot="1">
      <c r="A97" s="49" t="s">
        <v>96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301" t="s">
        <v>0</v>
      </c>
      <c r="B99" s="301"/>
      <c r="C99" s="301"/>
      <c r="D99" s="301"/>
      <c r="E99" s="301"/>
      <c r="F99" s="301"/>
      <c r="G99" s="301"/>
      <c r="H99" s="301"/>
      <c r="I99" s="301"/>
    </row>
    <row r="100" spans="1:9" ht="22.5">
      <c r="A100" s="302" t="str">
        <f>A5</f>
        <v>IN COMPOSIZIONE MONOCRATICA</v>
      </c>
      <c r="B100" s="302"/>
      <c r="C100" s="302"/>
      <c r="D100" s="302"/>
      <c r="E100" s="302"/>
      <c r="F100" s="302"/>
      <c r="G100" s="302"/>
      <c r="H100" s="302"/>
      <c r="I100" s="302"/>
    </row>
    <row r="101" spans="1:9" ht="24.75" customHeight="1">
      <c r="A101" s="312" t="s">
        <v>101</v>
      </c>
      <c r="B101" s="312"/>
      <c r="C101" s="312"/>
      <c r="D101" s="312"/>
      <c r="E101" s="312"/>
      <c r="F101" s="313"/>
      <c r="G101" s="313"/>
      <c r="H101" s="313"/>
      <c r="I101" s="313"/>
    </row>
    <row r="102" spans="1:9" ht="15.75" thickBot="1">
      <c r="A102" s="164"/>
      <c r="B102" s="164"/>
      <c r="C102" s="164"/>
      <c r="D102" s="164"/>
      <c r="E102" s="164"/>
      <c r="F102" s="164"/>
      <c r="G102" s="164"/>
      <c r="H102" s="164"/>
      <c r="I102" s="164"/>
    </row>
    <row r="103" spans="1:9" ht="37.5" customHeight="1">
      <c r="A103" s="314" t="s">
        <v>102</v>
      </c>
      <c r="B103" s="315"/>
      <c r="C103" s="315"/>
      <c r="D103" s="315"/>
      <c r="E103" s="315"/>
      <c r="F103" s="315"/>
      <c r="G103" s="315"/>
      <c r="H103" s="315"/>
      <c r="I103" s="316"/>
    </row>
    <row r="104" spans="1:9" ht="24.75" customHeight="1" thickBot="1">
      <c r="A104" s="317"/>
      <c r="B104" s="318"/>
      <c r="C104" s="318"/>
      <c r="D104" s="318"/>
      <c r="E104" s="318"/>
      <c r="F104" s="318"/>
      <c r="G104" s="318"/>
      <c r="H104" s="318"/>
      <c r="I104" s="319"/>
    </row>
    <row r="105" spans="1:9" ht="14.2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100</v>
      </c>
      <c r="B106" s="165"/>
      <c r="C106" s="84">
        <f>A12</f>
        <v>0</v>
      </c>
      <c r="D106" s="23" t="s">
        <v>21</v>
      </c>
      <c r="E106" s="85"/>
      <c r="F106" s="84">
        <f>A15</f>
        <v>0</v>
      </c>
      <c r="G106" s="23" t="s">
        <v>64</v>
      </c>
      <c r="H106" s="86">
        <f>B13</f>
        <v>0</v>
      </c>
      <c r="I106" s="23" t="s">
        <v>66</v>
      </c>
    </row>
    <row r="107" spans="1:9" ht="18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">
      <c r="A108" s="23" t="s">
        <v>114</v>
      </c>
      <c r="B108" s="23">
        <f>E12</f>
        <v>0</v>
      </c>
      <c r="C108" s="93"/>
      <c r="D108" s="23"/>
      <c r="G108" s="23" t="s">
        <v>113</v>
      </c>
      <c r="H108" s="23">
        <f>I12</f>
        <v>0</v>
      </c>
      <c r="I108" s="22"/>
    </row>
    <row r="109" spans="1:9" ht="18">
      <c r="A109" s="23"/>
      <c r="B109" s="24">
        <f>E13</f>
        <v>0</v>
      </c>
      <c r="C109" s="93"/>
      <c r="D109" s="23"/>
      <c r="G109" s="23" t="s">
        <v>113</v>
      </c>
      <c r="H109" s="23">
        <f>I13</f>
        <v>0</v>
      </c>
      <c r="I109" s="22"/>
    </row>
    <row r="110" spans="1:9" ht="18">
      <c r="A110" s="23"/>
      <c r="B110" s="24">
        <f>E14</f>
        <v>0</v>
      </c>
      <c r="C110" s="93"/>
      <c r="D110" s="23"/>
      <c r="G110" s="23" t="s">
        <v>113</v>
      </c>
      <c r="H110" s="23">
        <f>I14</f>
        <v>0</v>
      </c>
      <c r="I110" s="22"/>
    </row>
    <row r="111" spans="1:9" ht="18">
      <c r="A111" s="23"/>
      <c r="B111" s="24">
        <f>E15</f>
        <v>0</v>
      </c>
      <c r="C111" s="93"/>
      <c r="D111" s="23"/>
      <c r="G111" s="23" t="s">
        <v>113</v>
      </c>
      <c r="H111" s="23">
        <f>I15</f>
        <v>0</v>
      </c>
      <c r="I111" s="22"/>
    </row>
    <row r="113" spans="1:9" ht="18">
      <c r="A113" s="23" t="s">
        <v>115</v>
      </c>
      <c r="C113" s="149"/>
      <c r="D113" s="23"/>
      <c r="E113" s="93"/>
      <c r="F113" s="88" t="s">
        <v>73</v>
      </c>
      <c r="G113" s="213"/>
      <c r="H113" s="23"/>
      <c r="I113" s="23"/>
    </row>
    <row r="115" spans="1:9" ht="17.25">
      <c r="A115" s="320" t="s">
        <v>67</v>
      </c>
      <c r="B115" s="320"/>
      <c r="C115" s="320"/>
      <c r="D115" s="320"/>
      <c r="E115" s="320"/>
      <c r="F115" s="320"/>
      <c r="G115" s="320"/>
      <c r="H115" s="320"/>
      <c r="I115" s="320"/>
    </row>
    <row r="116" spans="1:9" ht="18">
      <c r="A116" s="166"/>
      <c r="B116" s="166"/>
      <c r="C116" s="166"/>
      <c r="D116" s="166"/>
      <c r="E116" s="166"/>
      <c r="F116" s="166"/>
      <c r="G116" s="166"/>
      <c r="H116" s="166"/>
      <c r="I116" s="166"/>
    </row>
    <row r="117" spans="1:9" ht="40.5" customHeight="1">
      <c r="A117" s="111">
        <v>1</v>
      </c>
      <c r="B117" s="321" t="s">
        <v>178</v>
      </c>
      <c r="C117" s="321"/>
      <c r="D117" s="321"/>
      <c r="E117" s="321"/>
      <c r="F117" s="321"/>
      <c r="G117" s="321"/>
      <c r="H117" s="321"/>
      <c r="I117" s="321"/>
    </row>
    <row r="118" spans="1:9" ht="17.25" customHeight="1">
      <c r="A118" s="167" t="s">
        <v>70</v>
      </c>
      <c r="B118" s="240"/>
      <c r="C118" s="240"/>
      <c r="D118" s="240"/>
      <c r="E118" s="240"/>
      <c r="F118" s="240"/>
      <c r="G118" s="240"/>
      <c r="H118" s="240"/>
      <c r="I118" s="240"/>
    </row>
    <row r="119" spans="1:9" ht="54" customHeight="1">
      <c r="A119" s="111"/>
      <c r="B119" s="321" t="s">
        <v>69</v>
      </c>
      <c r="C119" s="321"/>
      <c r="D119" s="321"/>
      <c r="E119" s="321"/>
      <c r="F119" s="321"/>
      <c r="G119" s="321"/>
      <c r="H119" s="321"/>
      <c r="I119" s="321"/>
    </row>
    <row r="120" spans="1:9" ht="18">
      <c r="A120" s="167" t="s">
        <v>70</v>
      </c>
      <c r="B120" s="236"/>
      <c r="C120" s="236"/>
      <c r="D120" s="236"/>
      <c r="E120" s="236"/>
      <c r="F120" s="236"/>
      <c r="G120" s="236"/>
      <c r="H120" s="236"/>
      <c r="I120" s="236"/>
    </row>
    <row r="121" spans="1:9" ht="72" customHeight="1">
      <c r="A121" s="111"/>
      <c r="B121" s="322" t="s">
        <v>175</v>
      </c>
      <c r="C121" s="322"/>
      <c r="D121" s="322"/>
      <c r="E121" s="322"/>
      <c r="F121" s="322"/>
      <c r="G121" s="322"/>
      <c r="H121" s="322"/>
      <c r="I121" s="322"/>
    </row>
    <row r="122" spans="1:9" ht="18.75" customHeight="1">
      <c r="A122" s="325" t="s">
        <v>172</v>
      </c>
      <c r="B122" s="325"/>
      <c r="C122" s="325"/>
      <c r="D122" s="325"/>
      <c r="E122" s="325"/>
      <c r="F122" s="325"/>
      <c r="G122" s="325"/>
      <c r="H122" s="325"/>
      <c r="I122" s="325"/>
    </row>
    <row r="123" spans="1:9" ht="14.25" customHeight="1">
      <c r="A123" s="169"/>
      <c r="B123" s="89"/>
      <c r="C123" s="89"/>
      <c r="D123" s="89"/>
      <c r="E123" s="89"/>
      <c r="F123" s="90"/>
      <c r="G123" s="89"/>
      <c r="H123" s="169"/>
      <c r="I123" s="169"/>
    </row>
    <row r="124" spans="1:9" ht="17.25">
      <c r="A124" s="323" t="s">
        <v>39</v>
      </c>
      <c r="B124" s="323"/>
      <c r="C124" s="323"/>
      <c r="D124" s="323"/>
      <c r="E124" s="323"/>
      <c r="F124" s="323"/>
      <c r="G124" s="323"/>
      <c r="H124" s="323"/>
      <c r="I124" s="323"/>
    </row>
    <row r="125" spans="1:9" ht="14.25" customHeight="1">
      <c r="A125" s="241"/>
      <c r="B125" s="241"/>
      <c r="C125" s="241"/>
      <c r="D125" s="241"/>
      <c r="E125" s="241"/>
      <c r="F125" s="241"/>
      <c r="G125" s="241"/>
      <c r="H125" s="241"/>
      <c r="I125" s="241"/>
    </row>
    <row r="126" spans="1:9" ht="43.5" customHeight="1">
      <c r="A126" s="324" t="s">
        <v>254</v>
      </c>
      <c r="B126" s="324"/>
      <c r="C126" s="324"/>
      <c r="D126" s="324"/>
      <c r="E126" s="324"/>
      <c r="F126" s="324"/>
      <c r="G126" s="324"/>
      <c r="H126" s="324"/>
      <c r="I126" s="324"/>
    </row>
    <row r="127" spans="1:9" ht="29.25" customHeight="1">
      <c r="A127" s="24" t="s">
        <v>93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7.25">
      <c r="A129" s="323" t="s">
        <v>40</v>
      </c>
      <c r="B129" s="323"/>
      <c r="C129" s="323"/>
      <c r="D129" s="323"/>
      <c r="E129" s="323"/>
      <c r="F129" s="323"/>
      <c r="G129" s="323"/>
      <c r="H129" s="323"/>
      <c r="I129" s="323"/>
    </row>
    <row r="130" spans="1:9" ht="14.25" customHeight="1">
      <c r="A130" s="247"/>
      <c r="B130" s="247"/>
      <c r="C130" s="247"/>
      <c r="D130" s="247"/>
      <c r="E130" s="247"/>
      <c r="F130" s="247"/>
      <c r="G130" s="247"/>
      <c r="H130" s="247"/>
      <c r="I130" s="247"/>
    </row>
    <row r="131" spans="1:9" ht="18">
      <c r="A131" s="23" t="s">
        <v>120</v>
      </c>
      <c r="B131" s="23"/>
      <c r="C131" s="23"/>
      <c r="D131" s="23"/>
      <c r="E131" s="23"/>
      <c r="F131" s="23"/>
      <c r="G131" s="23"/>
      <c r="H131" s="23"/>
      <c r="I131" s="23"/>
    </row>
    <row r="132" spans="1:9" ht="18">
      <c r="A132" s="326">
        <f>I84</f>
        <v>1207.5</v>
      </c>
      <c r="B132" s="326"/>
      <c r="C132" s="23" t="s">
        <v>41</v>
      </c>
      <c r="D132" s="126"/>
      <c r="F132" s="23"/>
      <c r="G132" s="23"/>
      <c r="H132" s="23"/>
      <c r="I132" s="23"/>
    </row>
    <row r="133" spans="1:9" ht="18">
      <c r="A133" s="23" t="s">
        <v>121</v>
      </c>
      <c r="B133" s="23"/>
      <c r="C133" s="326">
        <f>I86</f>
        <v>0</v>
      </c>
      <c r="D133" s="326"/>
      <c r="E133" s="23" t="s">
        <v>81</v>
      </c>
      <c r="F133" s="23"/>
      <c r="G133" s="23"/>
      <c r="H133" s="23"/>
      <c r="I133" s="23"/>
    </row>
    <row r="134" spans="1:9" ht="18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">
      <c r="A135" s="23" t="s">
        <v>42</v>
      </c>
      <c r="B135" s="327"/>
      <c r="C135" s="327"/>
      <c r="D135" s="23"/>
      <c r="E135" s="23"/>
      <c r="F135" s="23"/>
      <c r="G135" s="23"/>
      <c r="H135" s="23"/>
      <c r="I135" s="23"/>
    </row>
    <row r="136" spans="1:9" ht="18">
      <c r="A136" s="23"/>
      <c r="B136" s="170"/>
      <c r="C136" s="170"/>
      <c r="D136" s="23"/>
      <c r="E136" s="23"/>
      <c r="F136" s="88" t="s">
        <v>122</v>
      </c>
      <c r="G136" s="24">
        <f>C113</f>
        <v>0</v>
      </c>
      <c r="H136" s="23"/>
      <c r="I136" s="23"/>
    </row>
    <row r="137" spans="1:9" ht="18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43</v>
      </c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1" t="s">
        <v>158</v>
      </c>
      <c r="B139" s="14" t="s">
        <v>157</v>
      </c>
      <c r="C139" s="22"/>
      <c r="D139" s="22"/>
      <c r="E139" s="22"/>
      <c r="F139" s="22"/>
      <c r="G139" s="22"/>
      <c r="H139" s="18"/>
      <c r="I139" s="18"/>
    </row>
    <row r="140" spans="1:9" ht="15">
      <c r="A140" s="181" t="s">
        <v>158</v>
      </c>
      <c r="B140" s="14" t="s">
        <v>159</v>
      </c>
      <c r="C140" s="22"/>
      <c r="D140" s="22"/>
      <c r="E140" s="22"/>
      <c r="F140" s="22"/>
      <c r="G140" s="22"/>
      <c r="H140" s="18"/>
      <c r="I140" s="18"/>
    </row>
    <row r="141" spans="1:9" ht="15">
      <c r="A141" s="181" t="s">
        <v>158</v>
      </c>
      <c r="B141" s="14" t="s">
        <v>160</v>
      </c>
      <c r="C141" s="22"/>
      <c r="D141" s="22"/>
      <c r="E141" s="22"/>
      <c r="F141" s="22"/>
      <c r="G141" s="22"/>
      <c r="H141" s="18"/>
      <c r="I141" s="18"/>
    </row>
    <row r="142" spans="1:9" ht="15">
      <c r="A142" s="181" t="s">
        <v>158</v>
      </c>
      <c r="B142" s="14" t="s">
        <v>161</v>
      </c>
      <c r="C142" s="22"/>
      <c r="D142" s="22"/>
      <c r="E142" s="22"/>
      <c r="F142" s="22"/>
      <c r="G142" s="22"/>
      <c r="H142" s="18"/>
      <c r="I142" s="18"/>
    </row>
    <row r="143" spans="1:9" ht="15">
      <c r="A143" s="181" t="s">
        <v>158</v>
      </c>
      <c r="B143" s="14" t="s">
        <v>162</v>
      </c>
      <c r="C143" s="22"/>
      <c r="D143" s="22"/>
      <c r="E143" s="22"/>
      <c r="F143" s="22"/>
      <c r="G143" s="22"/>
      <c r="H143" s="18"/>
      <c r="I143" s="18"/>
    </row>
    <row r="144" spans="1:9" ht="15">
      <c r="A144" s="181" t="s">
        <v>158</v>
      </c>
      <c r="B144" s="14" t="s">
        <v>163</v>
      </c>
      <c r="C144" s="22"/>
      <c r="D144" s="22"/>
      <c r="E144" s="22"/>
      <c r="F144" s="22"/>
      <c r="G144" s="22"/>
      <c r="H144" s="18"/>
      <c r="I144" s="18"/>
    </row>
    <row r="145" spans="1:9" ht="15">
      <c r="A145" s="181" t="s">
        <v>158</v>
      </c>
      <c r="B145" s="14" t="s">
        <v>164</v>
      </c>
      <c r="C145" s="22"/>
      <c r="D145" s="22"/>
      <c r="E145" s="22"/>
      <c r="F145" s="22"/>
      <c r="G145" s="22"/>
      <c r="H145" s="18"/>
      <c r="I145" s="18"/>
    </row>
    <row r="146" spans="1:9" ht="15">
      <c r="A146" s="181" t="s">
        <v>158</v>
      </c>
      <c r="B146" s="14" t="s">
        <v>165</v>
      </c>
      <c r="C146" s="22"/>
      <c r="D146" s="22"/>
      <c r="E146" s="22"/>
      <c r="F146" s="22"/>
      <c r="G146" s="22"/>
      <c r="H146" s="18"/>
      <c r="I146" s="18"/>
    </row>
    <row r="147" spans="1:9" ht="15">
      <c r="A147" s="181" t="s">
        <v>158</v>
      </c>
      <c r="B147" s="14" t="s">
        <v>166</v>
      </c>
      <c r="C147" s="22"/>
      <c r="D147" s="22"/>
      <c r="E147" s="22"/>
      <c r="F147" s="22"/>
      <c r="G147" s="22"/>
      <c r="H147" s="18"/>
      <c r="I147" s="18"/>
    </row>
    <row r="148" spans="1:9" ht="15">
      <c r="A148" s="181" t="s">
        <v>158</v>
      </c>
      <c r="B148" s="14" t="s">
        <v>167</v>
      </c>
      <c r="C148" s="22"/>
      <c r="D148" s="22"/>
      <c r="E148" s="22"/>
      <c r="F148" s="22"/>
      <c r="G148" s="22"/>
      <c r="H148" s="18"/>
      <c r="I148" s="18"/>
    </row>
    <row r="149" spans="1:9" ht="1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4.2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">
      <c r="A151" s="92" t="s">
        <v>44</v>
      </c>
      <c r="B151" s="23"/>
      <c r="C151" s="23"/>
      <c r="D151" s="23"/>
      <c r="E151" s="23"/>
      <c r="F151" s="23"/>
      <c r="G151" s="23"/>
      <c r="H151" s="23"/>
      <c r="I151" s="23"/>
    </row>
    <row r="152" spans="1:9" ht="18">
      <c r="A152" s="93" t="s">
        <v>45</v>
      </c>
      <c r="B152" s="94">
        <f>C113</f>
        <v>0</v>
      </c>
      <c r="C152" s="93"/>
      <c r="D152" s="93"/>
      <c r="E152" s="93"/>
      <c r="F152" s="23"/>
      <c r="G152" s="23" t="s">
        <v>46</v>
      </c>
      <c r="H152" s="182"/>
      <c r="I152" s="23"/>
    </row>
    <row r="153" spans="1:9" ht="18">
      <c r="A153" s="23"/>
      <c r="B153" s="23"/>
      <c r="C153" s="23"/>
      <c r="D153" s="23"/>
      <c r="E153" s="23"/>
      <c r="F153" s="23"/>
      <c r="G153" s="23"/>
      <c r="H153" s="204"/>
      <c r="I153" s="23"/>
    </row>
    <row r="154" spans="1:9" ht="18">
      <c r="A154" s="23" t="s">
        <v>47</v>
      </c>
      <c r="B154" s="182"/>
      <c r="C154" s="23"/>
      <c r="D154" s="23"/>
      <c r="E154" s="23"/>
      <c r="F154" s="23"/>
      <c r="G154" s="23" t="s">
        <v>174</v>
      </c>
      <c r="H154" s="182"/>
      <c r="I154" s="23"/>
    </row>
    <row r="155" spans="1:9" ht="18">
      <c r="A155" s="23"/>
      <c r="B155" s="204"/>
      <c r="C155" s="23"/>
      <c r="D155" s="23"/>
      <c r="E155" s="23"/>
      <c r="F155" s="23"/>
      <c r="H155" s="1"/>
      <c r="I155" s="23"/>
    </row>
    <row r="156" spans="1:9" ht="18">
      <c r="A156" s="23" t="s">
        <v>176</v>
      </c>
      <c r="B156" s="182"/>
      <c r="C156" s="150"/>
      <c r="D156" s="150"/>
      <c r="E156" s="150"/>
      <c r="F156" s="150"/>
      <c r="G156" s="23" t="s">
        <v>103</v>
      </c>
      <c r="H156" s="182"/>
      <c r="I156" s="94"/>
    </row>
    <row r="157" spans="1:9" ht="18">
      <c r="A157" s="93"/>
      <c r="B157" s="204"/>
      <c r="C157" s="23"/>
      <c r="D157" s="23"/>
      <c r="E157" s="23"/>
      <c r="F157" s="23"/>
      <c r="G157" s="23"/>
      <c r="H157" s="204"/>
      <c r="I157" s="23"/>
    </row>
    <row r="158" spans="1:9" ht="18">
      <c r="A158" s="23" t="s">
        <v>173</v>
      </c>
      <c r="B158" s="182"/>
      <c r="C158" s="23"/>
      <c r="D158" s="23"/>
      <c r="E158" s="23"/>
      <c r="F158" s="23"/>
      <c r="G158" s="23" t="s">
        <v>48</v>
      </c>
      <c r="H158" s="149"/>
      <c r="I158" s="23"/>
    </row>
    <row r="159" spans="1:9" ht="14.2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4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">
      <c r="A161" s="238" t="s">
        <v>49</v>
      </c>
      <c r="B161" s="238">
        <f>A12</f>
        <v>0</v>
      </c>
      <c r="C161" s="103" t="s">
        <v>21</v>
      </c>
      <c r="D161" s="93"/>
      <c r="E161" s="93"/>
      <c r="F161" s="171"/>
      <c r="G161" s="238" t="s">
        <v>49</v>
      </c>
      <c r="H161" s="238">
        <f>A15</f>
        <v>0</v>
      </c>
      <c r="I161" s="103" t="s">
        <v>50</v>
      </c>
    </row>
    <row r="162" spans="1:9" ht="18">
      <c r="A162" s="93"/>
      <c r="B162" s="93"/>
      <c r="C162" s="93"/>
      <c r="D162" s="93"/>
      <c r="E162" s="93"/>
      <c r="F162" s="171"/>
      <c r="G162" s="238" t="s">
        <v>49</v>
      </c>
      <c r="H162" s="238">
        <f>H106</f>
        <v>0</v>
      </c>
      <c r="I162" s="104" t="s">
        <v>71</v>
      </c>
    </row>
    <row r="163" spans="1:9" ht="18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328" t="s">
        <v>0</v>
      </c>
      <c r="B164" s="328"/>
      <c r="C164" s="328"/>
      <c r="D164" s="328"/>
      <c r="E164" s="328"/>
      <c r="F164" s="328"/>
      <c r="G164" s="328"/>
      <c r="H164" s="328"/>
      <c r="I164" s="328"/>
    </row>
    <row r="165" spans="1:9" ht="20.25">
      <c r="A165" s="328" t="str">
        <f>A5</f>
        <v>IN COMPOSIZIONE MONOCRATICA</v>
      </c>
      <c r="B165" s="328"/>
      <c r="C165" s="328"/>
      <c r="D165" s="328"/>
      <c r="E165" s="328"/>
      <c r="F165" s="328"/>
      <c r="G165" s="328"/>
      <c r="H165" s="328"/>
      <c r="I165" s="328"/>
    </row>
    <row r="166" spans="1:9" ht="20.25">
      <c r="A166" s="239"/>
      <c r="B166" s="239"/>
      <c r="C166" s="239"/>
      <c r="D166" s="239"/>
      <c r="E166" s="239"/>
      <c r="F166" s="239"/>
      <c r="G166" s="239"/>
      <c r="H166" s="239"/>
      <c r="I166" s="239"/>
    </row>
    <row r="167" spans="1:9" ht="27.75" customHeight="1">
      <c r="A167" s="328" t="s">
        <v>51</v>
      </c>
      <c r="B167" s="328"/>
      <c r="C167" s="328"/>
      <c r="D167" s="328"/>
      <c r="E167" s="328"/>
      <c r="F167" s="328"/>
      <c r="G167" s="328"/>
      <c r="H167" s="328"/>
      <c r="I167" s="328"/>
    </row>
    <row r="168" spans="1:9" ht="27.75" customHeight="1">
      <c r="A168" s="239"/>
      <c r="B168" s="239"/>
      <c r="C168" s="239"/>
      <c r="D168" s="239"/>
      <c r="E168" s="239"/>
      <c r="F168" s="239"/>
      <c r="G168" s="239"/>
      <c r="H168" s="239"/>
      <c r="I168" s="239"/>
    </row>
    <row r="169" spans="1:9" ht="14.2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">
      <c r="A170" s="93" t="s">
        <v>72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">
      <c r="A171" s="93" t="s">
        <v>116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">
      <c r="A173" s="93" t="s">
        <v>108</v>
      </c>
      <c r="B173" s="93"/>
      <c r="C173" s="106">
        <f>E12</f>
        <v>0</v>
      </c>
      <c r="D173" s="107"/>
      <c r="E173" s="107"/>
      <c r="F173" s="152"/>
      <c r="G173" s="24">
        <f>G47</f>
        <v>0</v>
      </c>
      <c r="H173" s="23" t="s">
        <v>3</v>
      </c>
    </row>
    <row r="174" spans="1:8" ht="18">
      <c r="A174" s="93"/>
      <c r="B174" s="93"/>
      <c r="C174" s="218"/>
      <c r="D174" s="93"/>
      <c r="E174" s="93"/>
      <c r="F174" s="3"/>
      <c r="G174" s="24"/>
      <c r="H174" s="23"/>
    </row>
    <row r="175" spans="1:9" ht="24.75" customHeight="1">
      <c r="A175" s="320" t="s">
        <v>76</v>
      </c>
      <c r="B175" s="320"/>
      <c r="C175" s="320"/>
      <c r="D175" s="320"/>
      <c r="E175" s="320"/>
      <c r="F175" s="320"/>
      <c r="G175" s="320"/>
      <c r="H175" s="320"/>
      <c r="I175" s="320"/>
    </row>
    <row r="176" spans="1:9" ht="18" customHeight="1">
      <c r="A176" s="329" t="s">
        <v>75</v>
      </c>
      <c r="B176" s="329"/>
      <c r="C176" s="237"/>
      <c r="D176" s="237"/>
      <c r="E176" s="237"/>
      <c r="F176" s="237"/>
      <c r="G176" s="237"/>
      <c r="H176" s="237"/>
      <c r="I176" s="237"/>
    </row>
    <row r="177" spans="1:9" ht="75" customHeight="1">
      <c r="A177" s="330" t="str">
        <f>IF(A117=1,B117,IF(A119=1,B119,IF(A121=1,B121)))</f>
        <v>difensore di imputato/indagato ammesso al Patrocinio a spese dello Stato con provvedimento emesso da questo Ufficio in data _______________ (ipotesi ex art. 82 D.P.R. 115/2002)</v>
      </c>
      <c r="B177" s="330"/>
      <c r="C177" s="330"/>
      <c r="D177" s="330"/>
      <c r="E177" s="330"/>
      <c r="F177" s="330"/>
      <c r="G177" s="330"/>
      <c r="H177" s="330"/>
      <c r="I177" s="330"/>
    </row>
    <row r="178" spans="1:9" ht="24.75" customHeight="1">
      <c r="A178" s="320" t="s">
        <v>74</v>
      </c>
      <c r="B178" s="320"/>
      <c r="C178" s="320"/>
      <c r="D178" s="320"/>
      <c r="E178" s="320"/>
      <c r="F178" s="320"/>
      <c r="G178" s="320"/>
      <c r="H178" s="320"/>
      <c r="I178" s="320"/>
    </row>
    <row r="179" spans="1:9" ht="66" customHeight="1">
      <c r="A179" s="331" t="s">
        <v>77</v>
      </c>
      <c r="B179" s="331"/>
      <c r="C179" s="331"/>
      <c r="D179" s="331"/>
      <c r="E179" s="331"/>
      <c r="F179" s="331"/>
      <c r="G179" s="331"/>
      <c r="H179" s="331"/>
      <c r="I179" s="331"/>
    </row>
    <row r="180" spans="1:9" ht="68.25" customHeight="1">
      <c r="A180" s="332" t="s">
        <v>255</v>
      </c>
      <c r="B180" s="332"/>
      <c r="C180" s="332"/>
      <c r="D180" s="332"/>
      <c r="E180" s="332"/>
      <c r="F180" s="332"/>
      <c r="G180" s="332"/>
      <c r="H180" s="332"/>
      <c r="I180" s="332"/>
    </row>
    <row r="181" spans="1:9" ht="36" customHeight="1">
      <c r="A181" s="331" t="s">
        <v>79</v>
      </c>
      <c r="B181" s="331"/>
      <c r="C181" s="331"/>
      <c r="D181" s="331"/>
      <c r="E181" s="331"/>
      <c r="F181" s="331"/>
      <c r="G181" s="331"/>
      <c r="H181" s="331"/>
      <c r="I181" s="331"/>
    </row>
    <row r="182" spans="1:9" ht="20.25" customHeight="1">
      <c r="A182" s="331" t="s">
        <v>78</v>
      </c>
      <c r="B182" s="331"/>
      <c r="C182" s="331"/>
      <c r="D182" s="331"/>
      <c r="E182" s="331"/>
      <c r="F182" s="331"/>
      <c r="G182" s="331"/>
      <c r="H182" s="331"/>
      <c r="I182" s="331"/>
    </row>
    <row r="183" spans="1:9" ht="22.5" customHeight="1">
      <c r="A183" s="320" t="s">
        <v>80</v>
      </c>
      <c r="B183" s="320"/>
      <c r="C183" s="320"/>
      <c r="D183" s="320"/>
      <c r="E183" s="320"/>
      <c r="F183" s="320"/>
      <c r="G183" s="320"/>
      <c r="H183" s="320"/>
      <c r="I183" s="320"/>
    </row>
    <row r="184" spans="1:9" ht="25.5" customHeight="1">
      <c r="A184" s="93" t="s">
        <v>117</v>
      </c>
      <c r="B184" s="165"/>
      <c r="D184" s="93">
        <f>C113</f>
        <v>0</v>
      </c>
      <c r="E184" s="93"/>
      <c r="F184" s="93"/>
      <c r="G184" s="336" t="s">
        <v>168</v>
      </c>
      <c r="H184" s="336"/>
      <c r="I184" s="246">
        <f>I84</f>
        <v>1207.5</v>
      </c>
    </row>
    <row r="185" spans="1:9" ht="18">
      <c r="A185" s="127" t="s">
        <v>123</v>
      </c>
      <c r="B185" s="93"/>
      <c r="C185" s="93"/>
      <c r="D185" s="93"/>
      <c r="E185" s="93"/>
      <c r="F185" s="93"/>
      <c r="G185" s="184"/>
      <c r="I185" s="93"/>
    </row>
    <row r="186" spans="1:9" ht="18">
      <c r="A186" s="93" t="s">
        <v>169</v>
      </c>
      <c r="B186" s="93"/>
      <c r="C186" s="337">
        <f>I86</f>
        <v>0</v>
      </c>
      <c r="D186" s="337"/>
      <c r="E186" s="127" t="s">
        <v>124</v>
      </c>
      <c r="F186" s="93"/>
      <c r="G186" s="184"/>
      <c r="I186" s="93"/>
    </row>
    <row r="187" spans="1:9" ht="18">
      <c r="A187" s="93"/>
      <c r="B187" s="93"/>
      <c r="C187" s="93"/>
      <c r="D187" s="93"/>
      <c r="E187" s="165"/>
      <c r="F187" s="93"/>
      <c r="G187" s="93"/>
      <c r="H187" s="93"/>
      <c r="I187" s="93"/>
    </row>
    <row r="188" spans="1:9" ht="21" customHeight="1">
      <c r="A188" s="344" t="s">
        <v>109</v>
      </c>
      <c r="B188" s="344"/>
      <c r="C188" s="344"/>
      <c r="D188" s="344"/>
      <c r="E188" s="344"/>
      <c r="F188" s="344"/>
      <c r="G188" s="344"/>
      <c r="H188" s="344"/>
      <c r="I188" s="344"/>
    </row>
    <row r="189" spans="1:9" ht="42" customHeight="1">
      <c r="A189" s="344" t="s">
        <v>82</v>
      </c>
      <c r="B189" s="344"/>
      <c r="C189" s="344"/>
      <c r="D189" s="344"/>
      <c r="E189" s="344"/>
      <c r="F189" s="344"/>
      <c r="G189" s="344"/>
      <c r="H189" s="344"/>
      <c r="I189" s="344"/>
    </row>
    <row r="190" spans="1:9" ht="39.75" customHeight="1">
      <c r="A190" s="344" t="s">
        <v>83</v>
      </c>
      <c r="B190" s="344"/>
      <c r="C190" s="344"/>
      <c r="D190" s="344"/>
      <c r="E190" s="344"/>
      <c r="F190" s="344"/>
      <c r="G190" s="344"/>
      <c r="H190" s="344"/>
      <c r="I190" s="344"/>
    </row>
    <row r="191" spans="1:9" ht="24.75" customHeight="1">
      <c r="A191" s="93" t="s">
        <v>52</v>
      </c>
      <c r="B191" s="93"/>
      <c r="C191" s="93"/>
      <c r="D191" s="93"/>
      <c r="E191" s="93"/>
      <c r="F191" s="93"/>
      <c r="G191" s="93"/>
      <c r="H191" s="93"/>
      <c r="I191" s="93"/>
    </row>
    <row r="192" spans="1:9" ht="18">
      <c r="A192" s="93"/>
      <c r="B192" s="93"/>
      <c r="C192" s="93"/>
      <c r="D192" s="93"/>
      <c r="E192" s="93"/>
      <c r="F192" s="165"/>
      <c r="G192" s="165"/>
      <c r="H192" s="93" t="s">
        <v>53</v>
      </c>
      <c r="I192" s="93"/>
    </row>
    <row r="193" spans="1:9" ht="17.25" customHeight="1">
      <c r="A193" s="165"/>
      <c r="B193" s="165"/>
      <c r="C193" s="165"/>
      <c r="D193" s="165"/>
      <c r="E193" s="93"/>
      <c r="F193" s="165"/>
      <c r="G193" s="93"/>
      <c r="H193" s="93"/>
      <c r="I193" s="93"/>
    </row>
    <row r="194" spans="1:9" ht="18">
      <c r="A194" s="93" t="s">
        <v>106</v>
      </c>
      <c r="B194" s="93"/>
      <c r="C194" s="93"/>
      <c r="D194" s="93"/>
      <c r="E194" s="93"/>
      <c r="F194" s="93"/>
      <c r="G194" s="93"/>
      <c r="H194" s="93"/>
      <c r="I194" s="93"/>
    </row>
    <row r="195" spans="1:9" ht="18">
      <c r="A195" s="93" t="s">
        <v>70</v>
      </c>
      <c r="B195" s="93"/>
      <c r="C195" s="93"/>
      <c r="D195" s="93"/>
      <c r="E195" s="93"/>
      <c r="F195" s="93"/>
      <c r="G195" s="93"/>
      <c r="H195" s="93"/>
      <c r="I195" s="93"/>
    </row>
    <row r="196" spans="1:9" ht="18">
      <c r="A196" s="93" t="s">
        <v>84</v>
      </c>
      <c r="B196" s="93"/>
      <c r="C196" s="93"/>
      <c r="D196" s="93"/>
      <c r="E196" s="93"/>
      <c r="F196" s="93"/>
      <c r="G196" s="93"/>
      <c r="H196" s="93"/>
      <c r="I196" s="93"/>
    </row>
    <row r="197" spans="1:9" ht="18">
      <c r="A197" s="108"/>
      <c r="B197" s="108"/>
      <c r="C197" s="108"/>
      <c r="D197" s="108"/>
      <c r="E197" s="108"/>
      <c r="F197" s="108"/>
      <c r="G197" s="165"/>
      <c r="H197" s="104" t="s">
        <v>54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333" t="s">
        <v>85</v>
      </c>
      <c r="B199" s="334"/>
      <c r="C199" s="334"/>
      <c r="D199" s="334"/>
      <c r="E199" s="334"/>
      <c r="F199" s="334"/>
      <c r="G199" s="334"/>
      <c r="H199" s="334"/>
      <c r="I199" s="335"/>
    </row>
    <row r="200" spans="1:9" ht="18">
      <c r="A200" s="109" t="s">
        <v>86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3" t="s">
        <v>104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3" t="s">
        <v>105</v>
      </c>
      <c r="B202" s="93"/>
      <c r="C202" s="93"/>
      <c r="D202" s="93"/>
      <c r="E202" s="93"/>
      <c r="F202" s="93"/>
      <c r="G202" s="93"/>
      <c r="H202" s="93"/>
      <c r="I202" s="110"/>
    </row>
    <row r="203" spans="1:9" ht="18">
      <c r="A203" s="338" t="s">
        <v>87</v>
      </c>
      <c r="B203" s="339"/>
      <c r="C203" s="339"/>
      <c r="D203" s="339"/>
      <c r="E203" s="339"/>
      <c r="F203" s="339"/>
      <c r="G203" s="339"/>
      <c r="H203" s="339"/>
      <c r="I203" s="340"/>
    </row>
    <row r="204" spans="1:9" ht="17.25">
      <c r="A204" s="341" t="s">
        <v>39</v>
      </c>
      <c r="B204" s="320"/>
      <c r="C204" s="320"/>
      <c r="D204" s="320"/>
      <c r="E204" s="320"/>
      <c r="F204" s="320"/>
      <c r="G204" s="320"/>
      <c r="H204" s="320"/>
      <c r="I204" s="342"/>
    </row>
    <row r="205" spans="1:9" ht="18">
      <c r="A205" s="109" t="s">
        <v>92</v>
      </c>
      <c r="B205" s="93"/>
      <c r="C205" s="93"/>
      <c r="D205" s="93"/>
      <c r="E205" s="93"/>
      <c r="F205" s="93"/>
      <c r="G205" s="93"/>
      <c r="H205" s="93"/>
      <c r="I205" s="110"/>
    </row>
    <row r="206" spans="1:9" ht="18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">
      <c r="A207" s="109" t="s">
        <v>88</v>
      </c>
      <c r="B207" s="93"/>
      <c r="C207" s="93"/>
      <c r="D207" s="93"/>
      <c r="E207" s="93"/>
      <c r="F207" s="93"/>
      <c r="G207" s="93"/>
      <c r="H207" s="93"/>
      <c r="I207" s="110"/>
    </row>
    <row r="208" spans="1:9" ht="18">
      <c r="A208" s="174"/>
      <c r="B208" s="107"/>
      <c r="C208" s="107"/>
      <c r="D208" s="107"/>
      <c r="E208" s="107"/>
      <c r="F208" s="107"/>
      <c r="G208" s="107"/>
      <c r="H208" s="107" t="s">
        <v>89</v>
      </c>
      <c r="I208" s="175"/>
    </row>
    <row r="209" spans="1:9" ht="63" customHeight="1">
      <c r="A209" s="171"/>
      <c r="B209" s="171"/>
      <c r="C209" s="171"/>
      <c r="D209" s="171"/>
      <c r="E209" s="171"/>
      <c r="F209" s="171"/>
      <c r="G209" s="171"/>
      <c r="H209" s="171"/>
      <c r="I209" s="171"/>
    </row>
    <row r="210" spans="1:9" ht="17.25">
      <c r="A210" s="343" t="s">
        <v>90</v>
      </c>
      <c r="B210" s="343"/>
      <c r="C210" s="343"/>
      <c r="D210" s="343"/>
      <c r="E210" s="343"/>
      <c r="F210" s="343"/>
      <c r="G210" s="343"/>
      <c r="H210" s="343"/>
      <c r="I210" s="343"/>
    </row>
    <row r="211" spans="1:9" ht="18">
      <c r="A211" s="176"/>
      <c r="B211" s="177"/>
      <c r="C211" s="177"/>
      <c r="D211" s="177"/>
      <c r="E211" s="177"/>
      <c r="F211" s="177"/>
      <c r="G211" s="177"/>
      <c r="H211" s="177"/>
      <c r="I211" s="178"/>
    </row>
    <row r="212" spans="1:9" ht="18">
      <c r="A212" s="179" t="s">
        <v>91</v>
      </c>
      <c r="B212" s="93"/>
      <c r="C212" s="93"/>
      <c r="D212" s="93"/>
      <c r="E212" s="93"/>
      <c r="F212" s="93"/>
      <c r="G212" s="93"/>
      <c r="H212" s="93"/>
      <c r="I212" s="110"/>
    </row>
    <row r="213" spans="1:9" ht="18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">
      <c r="A214" s="109" t="s">
        <v>88</v>
      </c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74"/>
      <c r="B215" s="107"/>
      <c r="C215" s="107"/>
      <c r="D215" s="107"/>
      <c r="E215" s="107"/>
      <c r="F215" s="107"/>
      <c r="G215" s="107"/>
      <c r="H215" s="107" t="s">
        <v>89</v>
      </c>
      <c r="I215" s="175"/>
    </row>
    <row r="216" spans="1:9" ht="18">
      <c r="A216" s="171"/>
      <c r="B216" s="171"/>
      <c r="C216" s="171"/>
      <c r="D216" s="171"/>
      <c r="E216" s="171"/>
      <c r="F216" s="171"/>
      <c r="G216" s="171"/>
      <c r="H216" s="171"/>
      <c r="I216" s="171"/>
    </row>
    <row r="217" spans="1:9" ht="14.25">
      <c r="A217" s="155"/>
      <c r="B217" s="155"/>
      <c r="C217" s="155"/>
      <c r="D217" s="155"/>
      <c r="E217" s="155"/>
      <c r="F217" s="155"/>
      <c r="G217" s="155"/>
      <c r="H217" s="155"/>
      <c r="I217" s="155"/>
    </row>
  </sheetData>
  <sheetProtection password="B1E4" sheet="1" formatCells="0" selectLockedCells="1"/>
  <mergeCells count="68">
    <mergeCell ref="A204:I204"/>
    <mergeCell ref="A210:I210"/>
    <mergeCell ref="C186:D186"/>
    <mergeCell ref="A188:I188"/>
    <mergeCell ref="A189:I189"/>
    <mergeCell ref="A190:I190"/>
    <mergeCell ref="A199:I199"/>
    <mergeCell ref="A203:I203"/>
    <mergeCell ref="A179:I179"/>
    <mergeCell ref="A180:I180"/>
    <mergeCell ref="A181:I181"/>
    <mergeCell ref="A182:I182"/>
    <mergeCell ref="A183:I183"/>
    <mergeCell ref="G184:H184"/>
    <mergeCell ref="A165:I165"/>
    <mergeCell ref="A167:I167"/>
    <mergeCell ref="A175:I175"/>
    <mergeCell ref="A176:B176"/>
    <mergeCell ref="A177:I177"/>
    <mergeCell ref="A178:I178"/>
    <mergeCell ref="A126:I126"/>
    <mergeCell ref="A129:I129"/>
    <mergeCell ref="A132:B132"/>
    <mergeCell ref="C133:D133"/>
    <mergeCell ref="B135:C135"/>
    <mergeCell ref="A164:I164"/>
    <mergeCell ref="A115:I115"/>
    <mergeCell ref="B117:I117"/>
    <mergeCell ref="B119:I119"/>
    <mergeCell ref="B121:I121"/>
    <mergeCell ref="A122:I122"/>
    <mergeCell ref="A124:I124"/>
    <mergeCell ref="A95:I95"/>
    <mergeCell ref="A99:I99"/>
    <mergeCell ref="A100:I100"/>
    <mergeCell ref="A101:E101"/>
    <mergeCell ref="F101:I101"/>
    <mergeCell ref="A103:I104"/>
    <mergeCell ref="A44:I44"/>
    <mergeCell ref="A45:I45"/>
    <mergeCell ref="A49:I49"/>
    <mergeCell ref="A53:F53"/>
    <mergeCell ref="A87:I87"/>
    <mergeCell ref="A93:I93"/>
    <mergeCell ref="A36:I36"/>
    <mergeCell ref="B38:E38"/>
    <mergeCell ref="H38:I38"/>
    <mergeCell ref="A40:I40"/>
    <mergeCell ref="A42:I42"/>
    <mergeCell ref="A43:I43"/>
    <mergeCell ref="C24:E24"/>
    <mergeCell ref="B29:E29"/>
    <mergeCell ref="H29:I29"/>
    <mergeCell ref="B34:E34"/>
    <mergeCell ref="H34:I34"/>
    <mergeCell ref="B35:E35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2">
    <cfRule type="cellIs" priority="3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41 F39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43055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tabSelected="1" zoomScalePageLayoutView="0" workbookViewId="0" topLeftCell="A46">
      <selection activeCell="I75" sqref="I75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248</v>
      </c>
      <c r="B8" s="270"/>
      <c r="C8" s="270"/>
      <c r="D8" s="270"/>
      <c r="E8" s="270"/>
      <c r="F8" s="270"/>
      <c r="G8" s="270"/>
      <c r="H8" s="270"/>
      <c r="I8" s="270"/>
    </row>
    <row r="9" spans="1:9" ht="15" thickBot="1">
      <c r="A9" s="55"/>
      <c r="B9" s="2"/>
      <c r="C9" s="2"/>
      <c r="D9" s="2"/>
      <c r="E9" s="2"/>
      <c r="F9" s="2"/>
      <c r="G9" s="2"/>
      <c r="H9" s="2"/>
      <c r="I9" s="2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244" t="s">
        <v>4</v>
      </c>
      <c r="B19" s="272"/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/>
      <c r="B20" s="41"/>
      <c r="C20" s="41"/>
      <c r="D20" s="101"/>
      <c r="E20" s="97"/>
      <c r="F20" s="9"/>
      <c r="G20" s="96"/>
      <c r="H20" s="96"/>
      <c r="I20" s="96"/>
    </row>
    <row r="21" spans="1:9" ht="14.25">
      <c r="A21" s="28"/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1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27" customHeight="1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53"/>
      <c r="B37" s="4"/>
      <c r="C37" s="4"/>
      <c r="D37" s="4"/>
      <c r="E37" s="7"/>
      <c r="F37" s="7"/>
      <c r="G37" s="7"/>
      <c r="H37" s="7"/>
      <c r="I37" s="7"/>
    </row>
    <row r="38" spans="1:9" ht="15">
      <c r="A38" s="44" t="s">
        <v>19</v>
      </c>
      <c r="B38" s="256" t="s">
        <v>212</v>
      </c>
      <c r="C38" s="256"/>
      <c r="D38" s="256"/>
      <c r="E38" s="257"/>
      <c r="F38" s="10"/>
      <c r="G38" s="29" t="s">
        <v>187</v>
      </c>
      <c r="H38" s="256" t="s">
        <v>213</v>
      </c>
      <c r="I38" s="257"/>
    </row>
    <row r="39" spans="1:9" ht="15.75" thickBot="1">
      <c r="A39" s="40">
        <v>0</v>
      </c>
      <c r="B39" s="38"/>
      <c r="C39" s="54" t="s">
        <v>6</v>
      </c>
      <c r="D39" s="159"/>
      <c r="E39" s="160"/>
      <c r="F39" s="161"/>
      <c r="G39" s="40">
        <v>0</v>
      </c>
      <c r="H39" s="163"/>
      <c r="I39" s="43" t="s">
        <v>6</v>
      </c>
    </row>
    <row r="40" spans="1:9" ht="14.25">
      <c r="A40" s="278" t="s">
        <v>131</v>
      </c>
      <c r="B40" s="278"/>
      <c r="C40" s="278"/>
      <c r="D40" s="278"/>
      <c r="E40" s="278"/>
      <c r="F40" s="278"/>
      <c r="G40" s="278"/>
      <c r="H40" s="278"/>
      <c r="I40" s="278"/>
    </row>
    <row r="41" ht="15" thickBot="1"/>
    <row r="42" spans="1:9" ht="27" customHeight="1">
      <c r="A42" s="289" t="s">
        <v>132</v>
      </c>
      <c r="B42" s="290"/>
      <c r="C42" s="290"/>
      <c r="D42" s="290"/>
      <c r="E42" s="290"/>
      <c r="F42" s="290"/>
      <c r="G42" s="290"/>
      <c r="H42" s="290"/>
      <c r="I42" s="291"/>
    </row>
    <row r="43" spans="1:9" ht="27" customHeight="1">
      <c r="A43" s="303" t="s">
        <v>133</v>
      </c>
      <c r="B43" s="304"/>
      <c r="C43" s="304"/>
      <c r="D43" s="304"/>
      <c r="E43" s="304"/>
      <c r="F43" s="304"/>
      <c r="G43" s="304"/>
      <c r="H43" s="304"/>
      <c r="I43" s="305"/>
    </row>
    <row r="44" spans="1:9" ht="51.75" customHeight="1">
      <c r="A44" s="306" t="s">
        <v>134</v>
      </c>
      <c r="B44" s="307"/>
      <c r="C44" s="307"/>
      <c r="D44" s="307"/>
      <c r="E44" s="307"/>
      <c r="F44" s="307"/>
      <c r="G44" s="307"/>
      <c r="H44" s="307"/>
      <c r="I44" s="308"/>
    </row>
    <row r="45" spans="1:9" ht="27" customHeight="1" thickBot="1">
      <c r="A45" s="309" t="s">
        <v>135</v>
      </c>
      <c r="B45" s="310"/>
      <c r="C45" s="310"/>
      <c r="D45" s="310"/>
      <c r="E45" s="310"/>
      <c r="F45" s="310"/>
      <c r="G45" s="310"/>
      <c r="H45" s="310"/>
      <c r="I45" s="311"/>
    </row>
    <row r="46" spans="1:10" ht="15">
      <c r="A46" s="132" t="s">
        <v>20</v>
      </c>
      <c r="B46" s="39"/>
      <c r="C46" s="133">
        <f>A12</f>
        <v>0</v>
      </c>
      <c r="D46" s="134" t="s">
        <v>21</v>
      </c>
      <c r="E46" s="151"/>
      <c r="F46" s="133">
        <f>A15</f>
        <v>0</v>
      </c>
      <c r="G46" s="134" t="s">
        <v>64</v>
      </c>
      <c r="H46" s="135">
        <f>B13</f>
        <v>0</v>
      </c>
      <c r="I46" s="131" t="s">
        <v>66</v>
      </c>
      <c r="J46" s="3"/>
    </row>
    <row r="47" spans="1:9" ht="10.5" customHeight="1">
      <c r="A47" s="69"/>
      <c r="B47" s="14"/>
      <c r="C47" s="14"/>
      <c r="D47" s="3"/>
      <c r="E47" s="3"/>
      <c r="F47" s="14"/>
      <c r="G47" s="14"/>
      <c r="H47" s="14"/>
      <c r="I47" s="65"/>
    </row>
    <row r="48" spans="1:9" ht="15">
      <c r="A48" s="69" t="s">
        <v>22</v>
      </c>
      <c r="B48" s="14"/>
      <c r="C48" s="15">
        <f>E12</f>
        <v>0</v>
      </c>
      <c r="D48" s="15"/>
      <c r="E48" s="15"/>
      <c r="F48" s="15"/>
      <c r="G48" s="148"/>
      <c r="H48" s="18" t="s">
        <v>3</v>
      </c>
      <c r="I48" s="65"/>
    </row>
    <row r="49" spans="1:9" ht="14.25">
      <c r="A49" s="283" t="s">
        <v>139</v>
      </c>
      <c r="B49" s="284"/>
      <c r="C49" s="284"/>
      <c r="D49" s="284"/>
      <c r="E49" s="284"/>
      <c r="F49" s="284"/>
      <c r="G49" s="284"/>
      <c r="H49" s="284"/>
      <c r="I49" s="285"/>
    </row>
    <row r="50" spans="1:9" ht="18.75" customHeight="1">
      <c r="A50" s="57" t="s">
        <v>23</v>
      </c>
      <c r="B50" s="58"/>
      <c r="C50" s="58"/>
      <c r="D50" s="58"/>
      <c r="E50" s="58"/>
      <c r="F50" s="162"/>
      <c r="G50" s="59" t="s">
        <v>24</v>
      </c>
      <c r="H50" s="60"/>
      <c r="I50" s="61"/>
    </row>
    <row r="51" spans="1:9" ht="15">
      <c r="A51" s="62" t="s">
        <v>25</v>
      </c>
      <c r="B51" s="63"/>
      <c r="C51" s="63"/>
      <c r="D51" s="63"/>
      <c r="E51" s="63"/>
      <c r="F51" s="3"/>
      <c r="G51" s="64">
        <v>650</v>
      </c>
      <c r="H51" s="14"/>
      <c r="I51" s="65"/>
    </row>
    <row r="52" spans="1:9" ht="15">
      <c r="A52" s="34" t="s">
        <v>111</v>
      </c>
      <c r="B52" s="12"/>
      <c r="C52" s="12"/>
      <c r="D52" s="12"/>
      <c r="E52" s="12"/>
      <c r="F52" s="3"/>
      <c r="G52" s="64">
        <v>0</v>
      </c>
      <c r="H52" s="14"/>
      <c r="I52" s="65"/>
    </row>
    <row r="53" spans="1:9" ht="15">
      <c r="A53" s="279" t="s">
        <v>223</v>
      </c>
      <c r="B53" s="280"/>
      <c r="C53" s="280"/>
      <c r="D53" s="280"/>
      <c r="E53" s="280"/>
      <c r="F53" s="280"/>
      <c r="G53" s="64">
        <v>1177</v>
      </c>
      <c r="H53" s="14"/>
      <c r="I53" s="65"/>
    </row>
    <row r="54" spans="1:9" ht="15">
      <c r="A54" s="57" t="s">
        <v>27</v>
      </c>
      <c r="B54" s="16"/>
      <c r="C54" s="16"/>
      <c r="D54" s="16"/>
      <c r="E54" s="16"/>
      <c r="F54" s="162"/>
      <c r="G54" s="67">
        <f>SUM(G51:G53)</f>
        <v>1827</v>
      </c>
      <c r="H54" s="67"/>
      <c r="I54" s="68">
        <f>+G54</f>
        <v>1827</v>
      </c>
    </row>
    <row r="55" spans="1:9" ht="15">
      <c r="A55" s="56"/>
      <c r="B55" s="14"/>
      <c r="C55" s="14"/>
      <c r="D55" s="14"/>
      <c r="E55" s="14"/>
      <c r="F55" s="3"/>
      <c r="G55" s="14"/>
      <c r="H55" s="14"/>
      <c r="I55" s="65"/>
    </row>
    <row r="56" spans="1:9" ht="15">
      <c r="A56" s="112" t="s">
        <v>28</v>
      </c>
      <c r="B56" s="15"/>
      <c r="C56" s="15"/>
      <c r="D56" s="15"/>
      <c r="E56" s="15"/>
      <c r="F56" s="152"/>
      <c r="G56" s="59" t="s">
        <v>29</v>
      </c>
      <c r="H56" s="15"/>
      <c r="I56" s="61" t="s">
        <v>107</v>
      </c>
    </row>
    <row r="57" spans="1:9" ht="15">
      <c r="A57" s="56" t="s">
        <v>216</v>
      </c>
      <c r="B57" s="14"/>
      <c r="C57" s="14"/>
      <c r="D57" s="14"/>
      <c r="E57" s="14"/>
      <c r="F57" s="3"/>
      <c r="G57" s="245">
        <f>IF(A25=2,350,IF(A25=1,0))</f>
        <v>0</v>
      </c>
      <c r="H57" s="14"/>
      <c r="I57" s="70">
        <f>G57</f>
        <v>0</v>
      </c>
    </row>
    <row r="58" spans="1:9" ht="15">
      <c r="A58" s="56"/>
      <c r="B58" s="14"/>
      <c r="C58" s="14"/>
      <c r="D58" s="14"/>
      <c r="E58" s="14"/>
      <c r="F58" s="3"/>
      <c r="G58" s="245"/>
      <c r="H58" s="14"/>
      <c r="I58" s="65"/>
    </row>
    <row r="59" spans="1:9" ht="15">
      <c r="A59" s="56" t="s">
        <v>56</v>
      </c>
      <c r="B59" s="14"/>
      <c r="C59" s="14"/>
      <c r="D59" s="14"/>
      <c r="E59" s="14"/>
      <c r="F59" s="3"/>
      <c r="G59" s="71">
        <f>LOOKUP(G25,{0,1},{0,300})</f>
        <v>0</v>
      </c>
      <c r="H59" s="14"/>
      <c r="I59" s="70">
        <f>G59</f>
        <v>0</v>
      </c>
    </row>
    <row r="60" spans="1:9" ht="15">
      <c r="A60" s="56"/>
      <c r="B60" s="14"/>
      <c r="C60" s="14"/>
      <c r="D60" s="14"/>
      <c r="E60" s="14"/>
      <c r="F60" s="3"/>
      <c r="G60" s="245"/>
      <c r="H60" s="14"/>
      <c r="I60" s="65"/>
    </row>
    <row r="61" spans="1:9" ht="15">
      <c r="A61" s="56" t="s">
        <v>57</v>
      </c>
      <c r="B61" s="14"/>
      <c r="C61" s="14"/>
      <c r="D61" s="14"/>
      <c r="E61" s="14"/>
      <c r="F61" s="3"/>
      <c r="G61" s="245">
        <f>IF(A30&lt;5,0,IF(A30&gt;4,20))</f>
        <v>0</v>
      </c>
      <c r="H61" s="14"/>
      <c r="I61" s="70">
        <f>+G61*I54/100</f>
        <v>0</v>
      </c>
    </row>
    <row r="62" spans="1:9" ht="15">
      <c r="A62" s="56"/>
      <c r="B62" s="14"/>
      <c r="C62" s="14"/>
      <c r="D62" s="14"/>
      <c r="E62" s="14"/>
      <c r="F62" s="3"/>
      <c r="G62" s="245"/>
      <c r="H62" s="14"/>
      <c r="I62" s="65"/>
    </row>
    <row r="63" spans="1:9" ht="15">
      <c r="A63" s="56" t="s">
        <v>59</v>
      </c>
      <c r="B63" s="14"/>
      <c r="C63" s="14"/>
      <c r="D63" s="14"/>
      <c r="E63" s="14"/>
      <c r="F63" s="3"/>
      <c r="G63" s="245">
        <f>IF(G30&lt;5,0,IF(G30&gt;4,30))</f>
        <v>0</v>
      </c>
      <c r="H63" s="14"/>
      <c r="I63" s="70">
        <f>+G63*I54/100</f>
        <v>0</v>
      </c>
    </row>
    <row r="64" spans="1:9" ht="15">
      <c r="A64" s="56"/>
      <c r="B64" s="14"/>
      <c r="C64" s="14"/>
      <c r="D64" s="14"/>
      <c r="E64" s="14"/>
      <c r="F64" s="3"/>
      <c r="G64" s="245"/>
      <c r="H64" s="14"/>
      <c r="I64" s="65"/>
    </row>
    <row r="65" spans="1:9" ht="15">
      <c r="A65" s="56" t="s">
        <v>60</v>
      </c>
      <c r="B65" s="14"/>
      <c r="C65" s="14"/>
      <c r="D65" s="14"/>
      <c r="E65" s="14"/>
      <c r="F65" s="3"/>
      <c r="G65" s="245">
        <f>LOOKUP(A35,{1,2,3,4,5,6,7,8,9,10,11,12,13},{0,0,0,0,0,0,30,30,30,30,30,30,60})</f>
        <v>0</v>
      </c>
      <c r="H65" s="14"/>
      <c r="I65" s="70">
        <f>+G65*I54/100</f>
        <v>0</v>
      </c>
    </row>
    <row r="66" spans="1:9" ht="15">
      <c r="A66" s="56"/>
      <c r="B66" s="14"/>
      <c r="C66" s="14"/>
      <c r="D66" s="14"/>
      <c r="E66" s="14"/>
      <c r="F66" s="3"/>
      <c r="G66" s="245"/>
      <c r="H66" s="14"/>
      <c r="I66" s="65"/>
    </row>
    <row r="67" spans="1:9" ht="15">
      <c r="A67" s="56" t="s">
        <v>97</v>
      </c>
      <c r="B67" s="14"/>
      <c r="C67" s="14"/>
      <c r="D67" s="14"/>
      <c r="E67" s="14"/>
      <c r="F67" s="3"/>
      <c r="G67" s="245">
        <f>LOOKUP(G35,{1,2,3,4,5,6,7,8,9,10,11,12,13,14,15,16,17,18,19,20},{0,30,30,30,30,32,34,36,38,40,40,40,40,40,40,40,40,40,40,40})</f>
        <v>0</v>
      </c>
      <c r="H67" s="72"/>
      <c r="I67" s="70">
        <f>+G67*I54/100</f>
        <v>0</v>
      </c>
    </row>
    <row r="68" spans="1:9" ht="15">
      <c r="A68" s="56"/>
      <c r="B68" s="14"/>
      <c r="C68" s="14"/>
      <c r="D68" s="14"/>
      <c r="E68" s="14"/>
      <c r="F68" s="3"/>
      <c r="G68" s="245"/>
      <c r="H68" s="14"/>
      <c r="I68" s="70"/>
    </row>
    <row r="69" spans="1:9" ht="15">
      <c r="A69" s="255" t="s">
        <v>249</v>
      </c>
      <c r="B69" s="14"/>
      <c r="C69" s="14"/>
      <c r="D69" s="14"/>
      <c r="E69" s="14"/>
      <c r="F69" s="3"/>
      <c r="G69" s="71">
        <f>LOOKUP(A39,{0,1},{0,400})</f>
        <v>0</v>
      </c>
      <c r="H69" s="14"/>
      <c r="I69" s="70">
        <f>G69</f>
        <v>0</v>
      </c>
    </row>
    <row r="70" spans="1:9" ht="15">
      <c r="A70" s="56"/>
      <c r="B70" s="14"/>
      <c r="C70" s="14"/>
      <c r="D70" s="14"/>
      <c r="E70" s="14"/>
      <c r="F70" s="3"/>
      <c r="G70" s="71"/>
      <c r="H70" s="14"/>
      <c r="I70" s="70"/>
    </row>
    <row r="71" spans="1:9" ht="15">
      <c r="A71" s="56" t="s">
        <v>215</v>
      </c>
      <c r="B71" s="14"/>
      <c r="C71" s="14"/>
      <c r="D71" s="14"/>
      <c r="E71" s="14"/>
      <c r="F71" s="3"/>
      <c r="G71" s="71">
        <f>LOOKUP(G39,{0,1},{0,200})</f>
        <v>0</v>
      </c>
      <c r="H71" s="14"/>
      <c r="I71" s="70">
        <f>G71</f>
        <v>0</v>
      </c>
    </row>
    <row r="72" spans="1:9" ht="15.75" thickBot="1">
      <c r="A72" s="73"/>
      <c r="B72" s="41"/>
      <c r="C72" s="41"/>
      <c r="D72" s="41"/>
      <c r="E72" s="41"/>
      <c r="F72" s="163"/>
      <c r="G72" s="243"/>
      <c r="H72" s="41"/>
      <c r="I72" s="74"/>
    </row>
    <row r="73" spans="1:9" ht="15.75" thickBot="1">
      <c r="A73" s="69" t="s">
        <v>30</v>
      </c>
      <c r="B73" s="14"/>
      <c r="C73" s="14"/>
      <c r="D73" s="14"/>
      <c r="E73" s="14"/>
      <c r="F73" s="3"/>
      <c r="G73" s="75">
        <f>I54+I57+I59+I61+I63+I65+I67+I69+I71</f>
        <v>1827</v>
      </c>
      <c r="H73" s="13" t="s">
        <v>31</v>
      </c>
      <c r="I73" s="77">
        <f>G73-(G73/3)</f>
        <v>1218</v>
      </c>
    </row>
    <row r="74" spans="1:9" ht="15.75" thickBot="1">
      <c r="A74" s="21"/>
      <c r="B74" s="14"/>
      <c r="C74" s="14"/>
      <c r="D74" s="14"/>
      <c r="E74" s="14"/>
      <c r="F74" s="14"/>
      <c r="G74" s="75"/>
      <c r="H74" s="14"/>
      <c r="I74" s="78"/>
    </row>
    <row r="75" spans="1:9" ht="15.75" thickBot="1">
      <c r="A75" s="69" t="s">
        <v>32</v>
      </c>
      <c r="B75" s="3"/>
      <c r="C75" s="14"/>
      <c r="D75" s="14"/>
      <c r="E75" s="14"/>
      <c r="F75" s="14"/>
      <c r="G75" s="245"/>
      <c r="H75" s="14"/>
      <c r="I75" s="211"/>
    </row>
    <row r="76" spans="1:9" ht="15">
      <c r="A76" s="20" t="s">
        <v>138</v>
      </c>
      <c r="B76" s="3"/>
      <c r="C76" s="76"/>
      <c r="D76" s="76"/>
      <c r="E76" s="76"/>
      <c r="F76" s="76"/>
      <c r="G76" s="76"/>
      <c r="H76" s="76"/>
      <c r="I76" s="80"/>
    </row>
    <row r="77" spans="1:9" ht="9" customHeight="1" thickBot="1">
      <c r="A77" s="56"/>
      <c r="B77" s="3"/>
      <c r="C77" s="14"/>
      <c r="D77" s="14"/>
      <c r="E77" s="14"/>
      <c r="F77" s="14"/>
      <c r="G77" s="14"/>
      <c r="H77" s="14"/>
      <c r="I77" s="43"/>
    </row>
    <row r="78" spans="1:9" ht="15.75" thickBot="1">
      <c r="A78" s="69" t="s">
        <v>119</v>
      </c>
      <c r="B78" s="3"/>
      <c r="C78" s="14"/>
      <c r="D78" s="14"/>
      <c r="E78" s="14"/>
      <c r="F78" s="136">
        <v>0</v>
      </c>
      <c r="G78" s="14" t="s">
        <v>6</v>
      </c>
      <c r="H78" s="14"/>
      <c r="I78" s="79">
        <f>LOOKUP(F78,{0,1},{0,450})</f>
        <v>0</v>
      </c>
    </row>
    <row r="79" spans="1:9" ht="15" thickBot="1">
      <c r="A79" s="20" t="s">
        <v>136</v>
      </c>
      <c r="B79" s="3"/>
      <c r="C79" s="19"/>
      <c r="D79" s="19"/>
      <c r="E79" s="19"/>
      <c r="F79" s="19"/>
      <c r="G79" s="19"/>
      <c r="H79" s="19"/>
      <c r="I79" s="45"/>
    </row>
    <row r="80" spans="1:9" ht="15.75" thickBot="1">
      <c r="A80" s="69" t="s">
        <v>33</v>
      </c>
      <c r="B80" s="3"/>
      <c r="C80" s="76"/>
      <c r="D80" s="76"/>
      <c r="E80" s="76"/>
      <c r="F80" s="76"/>
      <c r="G80" s="76"/>
      <c r="H80" s="76"/>
      <c r="I80" s="81">
        <f>SUM(I73:I78)</f>
        <v>1218</v>
      </c>
    </row>
    <row r="81" spans="1:9" ht="9" customHeight="1" thickBot="1">
      <c r="A81" s="69"/>
      <c r="B81" s="3"/>
      <c r="C81" s="76"/>
      <c r="D81" s="76"/>
      <c r="E81" s="76"/>
      <c r="F81" s="76"/>
      <c r="G81" s="76"/>
      <c r="H81" s="76"/>
      <c r="I81" s="82"/>
    </row>
    <row r="82" spans="1:9" ht="15.75" thickBot="1">
      <c r="A82" s="69" t="s">
        <v>34</v>
      </c>
      <c r="B82" s="3"/>
      <c r="C82" s="76"/>
      <c r="D82" s="76"/>
      <c r="E82" s="76"/>
      <c r="F82" s="76"/>
      <c r="G82" s="76"/>
      <c r="H82" s="76"/>
      <c r="I82" s="81">
        <f>I80*15/100</f>
        <v>182.7</v>
      </c>
    </row>
    <row r="83" spans="1:9" ht="9" customHeight="1" thickBot="1">
      <c r="A83" s="69"/>
      <c r="B83" s="3"/>
      <c r="C83" s="76"/>
      <c r="D83" s="76"/>
      <c r="E83" s="76"/>
      <c r="F83" s="76"/>
      <c r="G83" s="76"/>
      <c r="H83" s="76"/>
      <c r="I83" s="82"/>
    </row>
    <row r="84" spans="1:9" ht="15.75" thickBot="1">
      <c r="A84" s="69" t="s">
        <v>35</v>
      </c>
      <c r="B84" s="3"/>
      <c r="C84" s="76"/>
      <c r="D84" s="76"/>
      <c r="E84" s="76"/>
      <c r="F84" s="76"/>
      <c r="G84" s="76"/>
      <c r="H84" s="76"/>
      <c r="I84" s="81">
        <f>I80+I82</f>
        <v>1400.7</v>
      </c>
    </row>
    <row r="85" spans="1:9" ht="15.75" thickBot="1">
      <c r="A85" s="83" t="s">
        <v>36</v>
      </c>
      <c r="B85" s="163"/>
      <c r="C85" s="41"/>
      <c r="D85" s="41"/>
      <c r="E85" s="41"/>
      <c r="F85" s="41"/>
      <c r="G85" s="41"/>
      <c r="H85" s="41"/>
      <c r="I85" s="43"/>
    </row>
    <row r="86" spans="1:9" ht="15.75" thickBot="1">
      <c r="A86" s="83" t="s">
        <v>156</v>
      </c>
      <c r="B86" s="3"/>
      <c r="C86" s="14"/>
      <c r="D86" s="14"/>
      <c r="E86" s="14"/>
      <c r="F86" s="14"/>
      <c r="G86" s="14"/>
      <c r="H86" s="14"/>
      <c r="I86" s="212"/>
    </row>
    <row r="87" spans="1:9" ht="14.25">
      <c r="A87" s="345" t="s">
        <v>37</v>
      </c>
      <c r="B87" s="346"/>
      <c r="C87" s="346"/>
      <c r="D87" s="346"/>
      <c r="E87" s="346"/>
      <c r="F87" s="346"/>
      <c r="G87" s="346"/>
      <c r="H87" s="346"/>
      <c r="I87" s="347"/>
    </row>
    <row r="88" spans="1:9" ht="14.25">
      <c r="A88" s="119" t="s">
        <v>224</v>
      </c>
      <c r="B88" s="120"/>
      <c r="C88" s="120"/>
      <c r="D88" s="120"/>
      <c r="E88" s="120"/>
      <c r="F88" s="120"/>
      <c r="G88" s="120"/>
      <c r="H88" s="120"/>
      <c r="I88" s="121"/>
    </row>
    <row r="89" spans="1:9" ht="14.25">
      <c r="A89" s="122" t="s">
        <v>183</v>
      </c>
      <c r="B89" s="123"/>
      <c r="C89" s="123" t="s">
        <v>55</v>
      </c>
      <c r="D89" s="123"/>
      <c r="E89" s="123"/>
      <c r="F89" s="123"/>
      <c r="G89" s="123"/>
      <c r="H89" s="123"/>
      <c r="I89" s="124"/>
    </row>
    <row r="90" spans="1:9" ht="14.25">
      <c r="A90" s="122" t="s">
        <v>38</v>
      </c>
      <c r="B90" s="123"/>
      <c r="C90" s="123"/>
      <c r="D90" s="123"/>
      <c r="E90" s="123"/>
      <c r="F90" s="123"/>
      <c r="G90" s="123"/>
      <c r="H90" s="123"/>
      <c r="I90" s="124"/>
    </row>
    <row r="91" spans="1:9" ht="14.25">
      <c r="A91" s="122" t="s">
        <v>184</v>
      </c>
      <c r="B91" s="123"/>
      <c r="C91" s="123"/>
      <c r="D91" s="123"/>
      <c r="E91" s="123"/>
      <c r="F91" s="123"/>
      <c r="G91" s="123"/>
      <c r="H91" s="123"/>
      <c r="I91" s="124"/>
    </row>
    <row r="92" spans="1:9" ht="14.25">
      <c r="A92" s="46" t="s">
        <v>185</v>
      </c>
      <c r="B92" s="47"/>
      <c r="C92" s="47"/>
      <c r="D92" s="47"/>
      <c r="E92" s="47"/>
      <c r="F92" s="47"/>
      <c r="G92" s="47"/>
      <c r="H92" s="47"/>
      <c r="I92" s="48"/>
    </row>
    <row r="93" spans="1:9" ht="27.75" customHeight="1">
      <c r="A93" s="298" t="s">
        <v>137</v>
      </c>
      <c r="B93" s="299"/>
      <c r="C93" s="299"/>
      <c r="D93" s="299"/>
      <c r="E93" s="299"/>
      <c r="F93" s="299"/>
      <c r="G93" s="299"/>
      <c r="H93" s="299"/>
      <c r="I93" s="300"/>
    </row>
    <row r="94" spans="1:9" ht="14.25">
      <c r="A94" s="122" t="s">
        <v>193</v>
      </c>
      <c r="B94" s="123"/>
      <c r="C94" s="123"/>
      <c r="D94" s="123"/>
      <c r="E94" s="123"/>
      <c r="F94" s="123"/>
      <c r="G94" s="123"/>
      <c r="H94" s="123"/>
      <c r="I94" s="124"/>
    </row>
    <row r="95" spans="1:9" ht="15" customHeight="1">
      <c r="A95" s="295" t="s">
        <v>225</v>
      </c>
      <c r="B95" s="296"/>
      <c r="C95" s="296"/>
      <c r="D95" s="296"/>
      <c r="E95" s="296"/>
      <c r="F95" s="296"/>
      <c r="G95" s="296"/>
      <c r="H95" s="296"/>
      <c r="I95" s="297"/>
    </row>
    <row r="96" spans="1:9" ht="14.25">
      <c r="A96" s="125" t="s">
        <v>253</v>
      </c>
      <c r="B96" s="123"/>
      <c r="C96" s="123"/>
      <c r="D96" s="123"/>
      <c r="E96" s="123"/>
      <c r="F96" s="123"/>
      <c r="G96" s="123"/>
      <c r="H96" s="123"/>
      <c r="I96" s="124"/>
    </row>
    <row r="97" spans="1:9" ht="15" thickBot="1">
      <c r="A97" s="49" t="s">
        <v>96</v>
      </c>
      <c r="B97" s="50"/>
      <c r="C97" s="50"/>
      <c r="D97" s="50"/>
      <c r="E97" s="50"/>
      <c r="F97" s="50"/>
      <c r="G97" s="50"/>
      <c r="H97" s="50"/>
      <c r="I97" s="51"/>
    </row>
    <row r="98" spans="1:9" ht="21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35.25" customHeight="1">
      <c r="A99" s="301" t="s">
        <v>0</v>
      </c>
      <c r="B99" s="301"/>
      <c r="C99" s="301"/>
      <c r="D99" s="301"/>
      <c r="E99" s="301"/>
      <c r="F99" s="301"/>
      <c r="G99" s="301"/>
      <c r="H99" s="301"/>
      <c r="I99" s="301"/>
    </row>
    <row r="100" spans="1:9" ht="22.5">
      <c r="A100" s="302" t="str">
        <f>A5</f>
        <v>IN COMPOSIZIONE MONOCRATICA</v>
      </c>
      <c r="B100" s="302"/>
      <c r="C100" s="302"/>
      <c r="D100" s="302"/>
      <c r="E100" s="302"/>
      <c r="F100" s="302"/>
      <c r="G100" s="302"/>
      <c r="H100" s="302"/>
      <c r="I100" s="302"/>
    </row>
    <row r="101" spans="1:9" ht="24.75" customHeight="1">
      <c r="A101" s="312" t="s">
        <v>101</v>
      </c>
      <c r="B101" s="312"/>
      <c r="C101" s="312"/>
      <c r="D101" s="312"/>
      <c r="E101" s="312"/>
      <c r="F101" s="313"/>
      <c r="G101" s="313"/>
      <c r="H101" s="313"/>
      <c r="I101" s="313"/>
    </row>
    <row r="102" spans="1:9" ht="15.75" thickBot="1">
      <c r="A102" s="164"/>
      <c r="B102" s="164"/>
      <c r="C102" s="164"/>
      <c r="D102" s="164"/>
      <c r="E102" s="164"/>
      <c r="F102" s="164"/>
      <c r="G102" s="164"/>
      <c r="H102" s="164"/>
      <c r="I102" s="164"/>
    </row>
    <row r="103" spans="1:9" ht="37.5" customHeight="1">
      <c r="A103" s="314" t="s">
        <v>102</v>
      </c>
      <c r="B103" s="315"/>
      <c r="C103" s="315"/>
      <c r="D103" s="315"/>
      <c r="E103" s="315"/>
      <c r="F103" s="315"/>
      <c r="G103" s="315"/>
      <c r="H103" s="315"/>
      <c r="I103" s="316"/>
    </row>
    <row r="104" spans="1:9" ht="24.75" customHeight="1" thickBot="1">
      <c r="A104" s="317"/>
      <c r="B104" s="318"/>
      <c r="C104" s="318"/>
      <c r="D104" s="318"/>
      <c r="E104" s="318"/>
      <c r="F104" s="318"/>
      <c r="G104" s="318"/>
      <c r="H104" s="318"/>
      <c r="I104" s="319"/>
    </row>
    <row r="105" spans="1:9" ht="14.25">
      <c r="A105" s="98"/>
      <c r="B105" s="98"/>
      <c r="C105" s="98"/>
      <c r="D105" s="98"/>
      <c r="E105" s="13"/>
      <c r="F105" s="13"/>
      <c r="G105" s="98"/>
      <c r="H105" s="98"/>
      <c r="I105" s="98"/>
    </row>
    <row r="106" spans="1:9" ht="30" customHeight="1">
      <c r="A106" s="23" t="s">
        <v>100</v>
      </c>
      <c r="B106" s="165"/>
      <c r="C106" s="84">
        <f>A12</f>
        <v>0</v>
      </c>
      <c r="D106" s="23" t="s">
        <v>21</v>
      </c>
      <c r="E106" s="85"/>
      <c r="F106" s="84">
        <f>A15</f>
        <v>0</v>
      </c>
      <c r="G106" s="23" t="s">
        <v>64</v>
      </c>
      <c r="H106" s="86">
        <f>B13</f>
        <v>0</v>
      </c>
      <c r="I106" s="23" t="s">
        <v>66</v>
      </c>
    </row>
    <row r="107" spans="1:9" ht="18">
      <c r="A107" s="93"/>
      <c r="B107" s="93"/>
      <c r="C107" s="87"/>
      <c r="D107" s="87"/>
      <c r="E107" s="87"/>
      <c r="F107" s="87"/>
      <c r="G107" s="87"/>
      <c r="H107" s="87"/>
      <c r="I107" s="87"/>
    </row>
    <row r="108" spans="1:9" ht="18">
      <c r="A108" s="23" t="s">
        <v>114</v>
      </c>
      <c r="B108" s="23">
        <f>E12</f>
        <v>0</v>
      </c>
      <c r="C108" s="93"/>
      <c r="D108" s="23"/>
      <c r="G108" s="23" t="s">
        <v>113</v>
      </c>
      <c r="H108" s="23">
        <f>I12</f>
        <v>0</v>
      </c>
      <c r="I108" s="22"/>
    </row>
    <row r="109" spans="1:9" ht="18">
      <c r="A109" s="23"/>
      <c r="B109" s="24">
        <f>E13</f>
        <v>0</v>
      </c>
      <c r="C109" s="93"/>
      <c r="D109" s="23"/>
      <c r="G109" s="23" t="s">
        <v>113</v>
      </c>
      <c r="H109" s="23">
        <f>I13</f>
        <v>0</v>
      </c>
      <c r="I109" s="22"/>
    </row>
    <row r="110" spans="1:9" ht="18">
      <c r="A110" s="23"/>
      <c r="B110" s="24">
        <f>E14</f>
        <v>0</v>
      </c>
      <c r="C110" s="93"/>
      <c r="D110" s="23"/>
      <c r="G110" s="23" t="s">
        <v>113</v>
      </c>
      <c r="H110" s="23">
        <f>I14</f>
        <v>0</v>
      </c>
      <c r="I110" s="22"/>
    </row>
    <row r="111" spans="1:9" ht="18">
      <c r="A111" s="23"/>
      <c r="B111" s="24">
        <f>E15</f>
        <v>0</v>
      </c>
      <c r="C111" s="93"/>
      <c r="D111" s="23"/>
      <c r="G111" s="23" t="s">
        <v>113</v>
      </c>
      <c r="H111" s="23">
        <f>I15</f>
        <v>0</v>
      </c>
      <c r="I111" s="22"/>
    </row>
    <row r="113" spans="1:9" ht="18">
      <c r="A113" s="23" t="s">
        <v>115</v>
      </c>
      <c r="C113" s="149"/>
      <c r="D113" s="23"/>
      <c r="E113" s="93"/>
      <c r="F113" s="88" t="s">
        <v>73</v>
      </c>
      <c r="G113" s="213"/>
      <c r="H113" s="23"/>
      <c r="I113" s="23"/>
    </row>
    <row r="115" spans="1:9" ht="17.25">
      <c r="A115" s="320" t="s">
        <v>67</v>
      </c>
      <c r="B115" s="320"/>
      <c r="C115" s="320"/>
      <c r="D115" s="320"/>
      <c r="E115" s="320"/>
      <c r="F115" s="320"/>
      <c r="G115" s="320"/>
      <c r="H115" s="320"/>
      <c r="I115" s="320"/>
    </row>
    <row r="116" spans="1:9" ht="18">
      <c r="A116" s="166"/>
      <c r="B116" s="166"/>
      <c r="C116" s="166"/>
      <c r="D116" s="166"/>
      <c r="E116" s="166"/>
      <c r="F116" s="166"/>
      <c r="G116" s="166"/>
      <c r="H116" s="166"/>
      <c r="I116" s="166"/>
    </row>
    <row r="117" spans="1:9" ht="40.5" customHeight="1">
      <c r="A117" s="111">
        <v>1</v>
      </c>
      <c r="B117" s="321" t="s">
        <v>178</v>
      </c>
      <c r="C117" s="321"/>
      <c r="D117" s="321"/>
      <c r="E117" s="321"/>
      <c r="F117" s="321"/>
      <c r="G117" s="321"/>
      <c r="H117" s="321"/>
      <c r="I117" s="321"/>
    </row>
    <row r="118" spans="1:9" ht="17.25" customHeight="1">
      <c r="A118" s="167" t="s">
        <v>70</v>
      </c>
      <c r="B118" s="240"/>
      <c r="C118" s="240"/>
      <c r="D118" s="240"/>
      <c r="E118" s="240"/>
      <c r="F118" s="240"/>
      <c r="G118" s="240"/>
      <c r="H118" s="240"/>
      <c r="I118" s="240"/>
    </row>
    <row r="119" spans="1:9" ht="54" customHeight="1">
      <c r="A119" s="111"/>
      <c r="B119" s="321" t="s">
        <v>69</v>
      </c>
      <c r="C119" s="321"/>
      <c r="D119" s="321"/>
      <c r="E119" s="321"/>
      <c r="F119" s="321"/>
      <c r="G119" s="321"/>
      <c r="H119" s="321"/>
      <c r="I119" s="321"/>
    </row>
    <row r="120" spans="1:9" ht="18">
      <c r="A120" s="167" t="s">
        <v>70</v>
      </c>
      <c r="B120" s="236"/>
      <c r="C120" s="236"/>
      <c r="D120" s="236"/>
      <c r="E120" s="236"/>
      <c r="F120" s="236"/>
      <c r="G120" s="236"/>
      <c r="H120" s="236"/>
      <c r="I120" s="236"/>
    </row>
    <row r="121" spans="1:9" ht="72" customHeight="1">
      <c r="A121" s="111"/>
      <c r="B121" s="322" t="s">
        <v>175</v>
      </c>
      <c r="C121" s="322"/>
      <c r="D121" s="322"/>
      <c r="E121" s="322"/>
      <c r="F121" s="322"/>
      <c r="G121" s="322"/>
      <c r="H121" s="322"/>
      <c r="I121" s="322"/>
    </row>
    <row r="122" spans="1:9" ht="18.75" customHeight="1">
      <c r="A122" s="325" t="s">
        <v>172</v>
      </c>
      <c r="B122" s="325"/>
      <c r="C122" s="325"/>
      <c r="D122" s="325"/>
      <c r="E122" s="325"/>
      <c r="F122" s="325"/>
      <c r="G122" s="325"/>
      <c r="H122" s="325"/>
      <c r="I122" s="325"/>
    </row>
    <row r="123" spans="1:9" ht="14.25" customHeight="1">
      <c r="A123" s="169"/>
      <c r="B123" s="89"/>
      <c r="C123" s="89"/>
      <c r="D123" s="89"/>
      <c r="E123" s="89"/>
      <c r="F123" s="90"/>
      <c r="G123" s="89"/>
      <c r="H123" s="169"/>
      <c r="I123" s="169"/>
    </row>
    <row r="124" spans="1:9" ht="17.25">
      <c r="A124" s="323" t="s">
        <v>39</v>
      </c>
      <c r="B124" s="323"/>
      <c r="C124" s="323"/>
      <c r="D124" s="323"/>
      <c r="E124" s="323"/>
      <c r="F124" s="323"/>
      <c r="G124" s="323"/>
      <c r="H124" s="323"/>
      <c r="I124" s="323"/>
    </row>
    <row r="125" spans="1:9" ht="14.25" customHeight="1">
      <c r="A125" s="241"/>
      <c r="B125" s="241"/>
      <c r="C125" s="241"/>
      <c r="D125" s="241"/>
      <c r="E125" s="241"/>
      <c r="F125" s="241"/>
      <c r="G125" s="241"/>
      <c r="H125" s="241"/>
      <c r="I125" s="241"/>
    </row>
    <row r="126" spans="1:9" ht="43.5" customHeight="1">
      <c r="A126" s="324" t="s">
        <v>254</v>
      </c>
      <c r="B126" s="324"/>
      <c r="C126" s="324"/>
      <c r="D126" s="324"/>
      <c r="E126" s="324"/>
      <c r="F126" s="324"/>
      <c r="G126" s="324"/>
      <c r="H126" s="324"/>
      <c r="I126" s="324"/>
    </row>
    <row r="127" spans="1:9" ht="29.25" customHeight="1">
      <c r="A127" s="24" t="s">
        <v>93</v>
      </c>
      <c r="B127" s="23"/>
      <c r="C127" s="23"/>
      <c r="D127" s="23"/>
      <c r="E127" s="23"/>
      <c r="F127" s="23"/>
      <c r="G127" s="23"/>
      <c r="H127" s="23"/>
      <c r="I127" s="23"/>
    </row>
    <row r="128" spans="1:9" ht="14.25" customHeight="1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7.25">
      <c r="A129" s="323" t="s">
        <v>40</v>
      </c>
      <c r="B129" s="323"/>
      <c r="C129" s="323"/>
      <c r="D129" s="323"/>
      <c r="E129" s="323"/>
      <c r="F129" s="323"/>
      <c r="G129" s="323"/>
      <c r="H129" s="323"/>
      <c r="I129" s="323"/>
    </row>
    <row r="130" spans="1:9" ht="14.25" customHeight="1">
      <c r="A130" s="247"/>
      <c r="B130" s="247"/>
      <c r="C130" s="247"/>
      <c r="D130" s="247"/>
      <c r="E130" s="247"/>
      <c r="F130" s="247"/>
      <c r="G130" s="247"/>
      <c r="H130" s="247"/>
      <c r="I130" s="247"/>
    </row>
    <row r="131" spans="1:9" ht="18">
      <c r="A131" s="23" t="s">
        <v>120</v>
      </c>
      <c r="B131" s="23"/>
      <c r="C131" s="23"/>
      <c r="D131" s="23"/>
      <c r="E131" s="23"/>
      <c r="F131" s="23"/>
      <c r="G131" s="23"/>
      <c r="H131" s="23"/>
      <c r="I131" s="23"/>
    </row>
    <row r="132" spans="1:9" ht="18">
      <c r="A132" s="326">
        <f>I84</f>
        <v>1400.7</v>
      </c>
      <c r="B132" s="326"/>
      <c r="C132" s="23" t="s">
        <v>41</v>
      </c>
      <c r="D132" s="126"/>
      <c r="F132" s="23"/>
      <c r="G132" s="23"/>
      <c r="H132" s="23"/>
      <c r="I132" s="23"/>
    </row>
    <row r="133" spans="1:9" ht="18">
      <c r="A133" s="23" t="s">
        <v>121</v>
      </c>
      <c r="B133" s="23"/>
      <c r="C133" s="326">
        <f>I86</f>
        <v>0</v>
      </c>
      <c r="D133" s="326"/>
      <c r="E133" s="23" t="s">
        <v>81</v>
      </c>
      <c r="F133" s="23"/>
      <c r="G133" s="23"/>
      <c r="H133" s="23"/>
      <c r="I133" s="23"/>
    </row>
    <row r="134" spans="1:9" ht="18">
      <c r="A134" s="23"/>
      <c r="B134" s="23"/>
      <c r="C134" s="91"/>
      <c r="D134" s="23"/>
      <c r="E134" s="23"/>
      <c r="F134" s="23"/>
      <c r="G134" s="23"/>
      <c r="H134" s="23"/>
      <c r="I134" s="23"/>
    </row>
    <row r="135" spans="1:9" ht="18">
      <c r="A135" s="23" t="s">
        <v>42</v>
      </c>
      <c r="B135" s="327"/>
      <c r="C135" s="327"/>
      <c r="D135" s="23"/>
      <c r="E135" s="23"/>
      <c r="F135" s="23"/>
      <c r="G135" s="23"/>
      <c r="H135" s="23"/>
      <c r="I135" s="23"/>
    </row>
    <row r="136" spans="1:9" ht="18">
      <c r="A136" s="23"/>
      <c r="B136" s="170"/>
      <c r="C136" s="170"/>
      <c r="D136" s="23"/>
      <c r="E136" s="23"/>
      <c r="F136" s="88" t="s">
        <v>122</v>
      </c>
      <c r="G136" s="24">
        <f>C113</f>
        <v>0</v>
      </c>
      <c r="H136" s="23"/>
      <c r="I136" s="23"/>
    </row>
    <row r="137" spans="1:9" ht="18">
      <c r="A137" s="23"/>
      <c r="B137" s="23"/>
      <c r="C137" s="23"/>
      <c r="D137" s="23"/>
      <c r="E137" s="93"/>
      <c r="F137" s="93"/>
      <c r="H137" s="23"/>
      <c r="I137" s="23"/>
    </row>
    <row r="138" spans="1:9" ht="32.25" customHeight="1">
      <c r="A138" s="25" t="s">
        <v>43</v>
      </c>
      <c r="B138" s="18"/>
      <c r="C138" s="18"/>
      <c r="D138" s="18"/>
      <c r="E138" s="18"/>
      <c r="F138" s="18"/>
      <c r="G138" s="18"/>
      <c r="H138" s="18"/>
      <c r="I138" s="18"/>
    </row>
    <row r="139" spans="1:9" ht="15">
      <c r="A139" s="181" t="s">
        <v>158</v>
      </c>
      <c r="B139" s="14" t="s">
        <v>157</v>
      </c>
      <c r="C139" s="22"/>
      <c r="D139" s="22"/>
      <c r="E139" s="22"/>
      <c r="F139" s="22"/>
      <c r="G139" s="22"/>
      <c r="H139" s="18"/>
      <c r="I139" s="18"/>
    </row>
    <row r="140" spans="1:9" ht="15">
      <c r="A140" s="181" t="s">
        <v>158</v>
      </c>
      <c r="B140" s="14" t="s">
        <v>159</v>
      </c>
      <c r="C140" s="22"/>
      <c r="D140" s="22"/>
      <c r="E140" s="22"/>
      <c r="F140" s="22"/>
      <c r="G140" s="22"/>
      <c r="H140" s="18"/>
      <c r="I140" s="18"/>
    </row>
    <row r="141" spans="1:9" ht="15">
      <c r="A141" s="181" t="s">
        <v>158</v>
      </c>
      <c r="B141" s="14" t="s">
        <v>160</v>
      </c>
      <c r="C141" s="22"/>
      <c r="D141" s="22"/>
      <c r="E141" s="22"/>
      <c r="F141" s="22"/>
      <c r="G141" s="22"/>
      <c r="H141" s="18"/>
      <c r="I141" s="18"/>
    </row>
    <row r="142" spans="1:9" ht="15">
      <c r="A142" s="181" t="s">
        <v>158</v>
      </c>
      <c r="B142" s="14" t="s">
        <v>161</v>
      </c>
      <c r="C142" s="22"/>
      <c r="D142" s="22"/>
      <c r="E142" s="22"/>
      <c r="F142" s="22"/>
      <c r="G142" s="22"/>
      <c r="H142" s="18"/>
      <c r="I142" s="18"/>
    </row>
    <row r="143" spans="1:9" ht="15">
      <c r="A143" s="181" t="s">
        <v>158</v>
      </c>
      <c r="B143" s="14" t="s">
        <v>162</v>
      </c>
      <c r="C143" s="22"/>
      <c r="D143" s="22"/>
      <c r="E143" s="22"/>
      <c r="F143" s="22"/>
      <c r="G143" s="22"/>
      <c r="H143" s="18"/>
      <c r="I143" s="18"/>
    </row>
    <row r="144" spans="1:9" ht="15">
      <c r="A144" s="181" t="s">
        <v>158</v>
      </c>
      <c r="B144" s="14" t="s">
        <v>163</v>
      </c>
      <c r="C144" s="22"/>
      <c r="D144" s="22"/>
      <c r="E144" s="22"/>
      <c r="F144" s="22"/>
      <c r="G144" s="22"/>
      <c r="H144" s="18"/>
      <c r="I144" s="18"/>
    </row>
    <row r="145" spans="1:9" ht="15">
      <c r="A145" s="181" t="s">
        <v>158</v>
      </c>
      <c r="B145" s="14" t="s">
        <v>164</v>
      </c>
      <c r="C145" s="22"/>
      <c r="D145" s="22"/>
      <c r="E145" s="22"/>
      <c r="F145" s="22"/>
      <c r="G145" s="22"/>
      <c r="H145" s="18"/>
      <c r="I145" s="18"/>
    </row>
    <row r="146" spans="1:9" ht="15">
      <c r="A146" s="181" t="s">
        <v>158</v>
      </c>
      <c r="B146" s="14" t="s">
        <v>165</v>
      </c>
      <c r="C146" s="22"/>
      <c r="D146" s="22"/>
      <c r="E146" s="22"/>
      <c r="F146" s="22"/>
      <c r="G146" s="22"/>
      <c r="H146" s="18"/>
      <c r="I146" s="18"/>
    </row>
    <row r="147" spans="1:9" ht="15">
      <c r="A147" s="181" t="s">
        <v>158</v>
      </c>
      <c r="B147" s="14" t="s">
        <v>166</v>
      </c>
      <c r="C147" s="22"/>
      <c r="D147" s="22"/>
      <c r="E147" s="22"/>
      <c r="F147" s="22"/>
      <c r="G147" s="22"/>
      <c r="H147" s="18"/>
      <c r="I147" s="18"/>
    </row>
    <row r="148" spans="1:9" ht="15">
      <c r="A148" s="181" t="s">
        <v>158</v>
      </c>
      <c r="B148" s="14" t="s">
        <v>167</v>
      </c>
      <c r="C148" s="22"/>
      <c r="D148" s="22"/>
      <c r="E148" s="22"/>
      <c r="F148" s="22"/>
      <c r="G148" s="22"/>
      <c r="H148" s="18"/>
      <c r="I148" s="18"/>
    </row>
    <row r="149" spans="1:9" ht="15">
      <c r="A149" s="14"/>
      <c r="B149" s="22"/>
      <c r="C149" s="22"/>
      <c r="D149" s="22"/>
      <c r="E149" s="22"/>
      <c r="F149" s="22"/>
      <c r="G149" s="22"/>
      <c r="H149" s="18"/>
      <c r="I149" s="18"/>
    </row>
    <row r="150" spans="1:9" ht="14.25">
      <c r="A150" s="13"/>
      <c r="B150" s="18"/>
      <c r="C150" s="18"/>
      <c r="D150" s="18"/>
      <c r="E150" s="18"/>
      <c r="F150" s="18"/>
      <c r="G150" s="18"/>
      <c r="H150" s="18"/>
      <c r="I150" s="18"/>
    </row>
    <row r="151" spans="1:9" ht="18">
      <c r="A151" s="92" t="s">
        <v>44</v>
      </c>
      <c r="B151" s="23"/>
      <c r="C151" s="23"/>
      <c r="D151" s="23"/>
      <c r="E151" s="23"/>
      <c r="F151" s="23"/>
      <c r="G151" s="23"/>
      <c r="H151" s="23"/>
      <c r="I151" s="23"/>
    </row>
    <row r="152" spans="1:9" ht="18">
      <c r="A152" s="93" t="s">
        <v>45</v>
      </c>
      <c r="B152" s="94">
        <f>C113</f>
        <v>0</v>
      </c>
      <c r="C152" s="93"/>
      <c r="D152" s="93"/>
      <c r="E152" s="93"/>
      <c r="F152" s="23"/>
      <c r="G152" s="23" t="s">
        <v>46</v>
      </c>
      <c r="H152" s="182"/>
      <c r="I152" s="23"/>
    </row>
    <row r="153" spans="1:9" ht="18">
      <c r="A153" s="23"/>
      <c r="B153" s="23"/>
      <c r="C153" s="23"/>
      <c r="D153" s="23"/>
      <c r="E153" s="23"/>
      <c r="F153" s="23"/>
      <c r="G153" s="23"/>
      <c r="H153" s="204"/>
      <c r="I153" s="23"/>
    </row>
    <row r="154" spans="1:9" ht="18">
      <c r="A154" s="23" t="s">
        <v>47</v>
      </c>
      <c r="B154" s="182"/>
      <c r="C154" s="23"/>
      <c r="D154" s="23"/>
      <c r="E154" s="23"/>
      <c r="F154" s="23"/>
      <c r="G154" s="23" t="s">
        <v>174</v>
      </c>
      <c r="H154" s="182"/>
      <c r="I154" s="23"/>
    </row>
    <row r="155" spans="1:9" ht="18">
      <c r="A155" s="23"/>
      <c r="B155" s="204"/>
      <c r="C155" s="23"/>
      <c r="D155" s="23"/>
      <c r="E155" s="23"/>
      <c r="F155" s="23"/>
      <c r="H155" s="1"/>
      <c r="I155" s="23"/>
    </row>
    <row r="156" spans="1:9" ht="18">
      <c r="A156" s="23" t="s">
        <v>176</v>
      </c>
      <c r="B156" s="182"/>
      <c r="C156" s="150"/>
      <c r="D156" s="150"/>
      <c r="E156" s="150"/>
      <c r="F156" s="150"/>
      <c r="G156" s="23" t="s">
        <v>103</v>
      </c>
      <c r="H156" s="182"/>
      <c r="I156" s="94"/>
    </row>
    <row r="157" spans="1:9" ht="18">
      <c r="A157" s="93"/>
      <c r="B157" s="204"/>
      <c r="C157" s="23"/>
      <c r="D157" s="23"/>
      <c r="E157" s="23"/>
      <c r="F157" s="23"/>
      <c r="G157" s="23"/>
      <c r="H157" s="204"/>
      <c r="I157" s="23"/>
    </row>
    <row r="158" spans="1:9" ht="18">
      <c r="A158" s="23" t="s">
        <v>173</v>
      </c>
      <c r="B158" s="182"/>
      <c r="C158" s="23"/>
      <c r="D158" s="23"/>
      <c r="E158" s="23"/>
      <c r="F158" s="23"/>
      <c r="G158" s="23" t="s">
        <v>48</v>
      </c>
      <c r="H158" s="149"/>
      <c r="I158" s="23"/>
    </row>
    <row r="159" spans="1:9" ht="14.25">
      <c r="A159" s="18"/>
      <c r="B159" s="18"/>
      <c r="C159" s="18"/>
      <c r="D159" s="18"/>
      <c r="E159" s="18"/>
      <c r="F159" s="18"/>
      <c r="G159" s="18"/>
      <c r="H159" s="18"/>
      <c r="I159" s="18"/>
    </row>
    <row r="160" spans="1:9" ht="14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8">
      <c r="A161" s="238" t="s">
        <v>49</v>
      </c>
      <c r="B161" s="238">
        <f>A12</f>
        <v>0</v>
      </c>
      <c r="C161" s="103" t="s">
        <v>21</v>
      </c>
      <c r="D161" s="93"/>
      <c r="E161" s="93"/>
      <c r="F161" s="171"/>
      <c r="G161" s="238" t="s">
        <v>49</v>
      </c>
      <c r="H161" s="238">
        <f>A15</f>
        <v>0</v>
      </c>
      <c r="I161" s="103" t="s">
        <v>50</v>
      </c>
    </row>
    <row r="162" spans="1:9" ht="18">
      <c r="A162" s="93"/>
      <c r="B162" s="93"/>
      <c r="C162" s="93"/>
      <c r="D162" s="93"/>
      <c r="E162" s="93"/>
      <c r="F162" s="171"/>
      <c r="G162" s="238" t="s">
        <v>49</v>
      </c>
      <c r="H162" s="238">
        <f>H106</f>
        <v>0</v>
      </c>
      <c r="I162" s="104" t="s">
        <v>71</v>
      </c>
    </row>
    <row r="163" spans="1:9" ht="18">
      <c r="A163" s="93"/>
      <c r="B163" s="93"/>
      <c r="C163" s="93"/>
      <c r="D163" s="93"/>
      <c r="E163" s="93"/>
      <c r="F163" s="93"/>
      <c r="G163" s="93"/>
      <c r="H163" s="93"/>
      <c r="I163" s="93"/>
    </row>
    <row r="164" spans="1:9" ht="20.25">
      <c r="A164" s="328" t="s">
        <v>0</v>
      </c>
      <c r="B164" s="328"/>
      <c r="C164" s="328"/>
      <c r="D164" s="328"/>
      <c r="E164" s="328"/>
      <c r="F164" s="328"/>
      <c r="G164" s="328"/>
      <c r="H164" s="328"/>
      <c r="I164" s="328"/>
    </row>
    <row r="165" spans="1:9" ht="20.25">
      <c r="A165" s="328" t="str">
        <f>A5</f>
        <v>IN COMPOSIZIONE MONOCRATICA</v>
      </c>
      <c r="B165" s="328"/>
      <c r="C165" s="328"/>
      <c r="D165" s="328"/>
      <c r="E165" s="328"/>
      <c r="F165" s="328"/>
      <c r="G165" s="328"/>
      <c r="H165" s="328"/>
      <c r="I165" s="328"/>
    </row>
    <row r="166" spans="1:9" ht="20.25">
      <c r="A166" s="239"/>
      <c r="B166" s="239"/>
      <c r="C166" s="239"/>
      <c r="D166" s="239"/>
      <c r="E166" s="239"/>
      <c r="F166" s="239"/>
      <c r="G166" s="239"/>
      <c r="H166" s="239"/>
      <c r="I166" s="239"/>
    </row>
    <row r="167" spans="1:9" ht="27.75" customHeight="1">
      <c r="A167" s="328" t="s">
        <v>51</v>
      </c>
      <c r="B167" s="328"/>
      <c r="C167" s="328"/>
      <c r="D167" s="328"/>
      <c r="E167" s="328"/>
      <c r="F167" s="328"/>
      <c r="G167" s="328"/>
      <c r="H167" s="328"/>
      <c r="I167" s="328"/>
    </row>
    <row r="168" spans="1:9" ht="27.75" customHeight="1">
      <c r="A168" s="239"/>
      <c r="B168" s="239"/>
      <c r="C168" s="239"/>
      <c r="D168" s="239"/>
      <c r="E168" s="239"/>
      <c r="F168" s="239"/>
      <c r="G168" s="239"/>
      <c r="H168" s="239"/>
      <c r="I168" s="239"/>
    </row>
    <row r="169" spans="1:9" ht="14.2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8">
      <c r="A170" s="93" t="s">
        <v>72</v>
      </c>
      <c r="B170" s="105">
        <f>F101</f>
        <v>0</v>
      </c>
      <c r="C170" s="93"/>
      <c r="D170" s="93"/>
      <c r="E170" s="93"/>
      <c r="F170" s="93"/>
      <c r="G170" s="93"/>
      <c r="H170" s="93"/>
      <c r="I170" s="93"/>
    </row>
    <row r="171" spans="1:9" ht="18">
      <c r="A171" s="93" t="s">
        <v>116</v>
      </c>
      <c r="B171" s="93"/>
      <c r="C171" s="93"/>
      <c r="D171" s="93"/>
      <c r="E171" s="93"/>
      <c r="F171" s="93"/>
      <c r="H171" s="117">
        <f>C113</f>
        <v>0</v>
      </c>
      <c r="I171" s="93"/>
    </row>
    <row r="172" spans="1:9" ht="18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8" ht="18">
      <c r="A173" s="93" t="s">
        <v>108</v>
      </c>
      <c r="B173" s="93"/>
      <c r="C173" s="106">
        <f>E12</f>
        <v>0</v>
      </c>
      <c r="D173" s="107"/>
      <c r="E173" s="107"/>
      <c r="F173" s="152"/>
      <c r="G173" s="24">
        <f>G47</f>
        <v>0</v>
      </c>
      <c r="H173" s="23" t="s">
        <v>3</v>
      </c>
    </row>
    <row r="174" spans="1:8" ht="18">
      <c r="A174" s="93"/>
      <c r="B174" s="93"/>
      <c r="C174" s="218"/>
      <c r="D174" s="93"/>
      <c r="E174" s="93"/>
      <c r="F174" s="3"/>
      <c r="G174" s="24"/>
      <c r="H174" s="23"/>
    </row>
    <row r="175" spans="1:9" ht="24.75" customHeight="1">
      <c r="A175" s="320" t="s">
        <v>76</v>
      </c>
      <c r="B175" s="320"/>
      <c r="C175" s="320"/>
      <c r="D175" s="320"/>
      <c r="E175" s="320"/>
      <c r="F175" s="320"/>
      <c r="G175" s="320"/>
      <c r="H175" s="320"/>
      <c r="I175" s="320"/>
    </row>
    <row r="176" spans="1:9" ht="18" customHeight="1">
      <c r="A176" s="329" t="s">
        <v>75</v>
      </c>
      <c r="B176" s="329"/>
      <c r="C176" s="237"/>
      <c r="D176" s="237"/>
      <c r="E176" s="237"/>
      <c r="F176" s="237"/>
      <c r="G176" s="237"/>
      <c r="H176" s="237"/>
      <c r="I176" s="237"/>
    </row>
    <row r="177" spans="1:9" ht="75" customHeight="1">
      <c r="A177" s="330" t="str">
        <f>IF(A117=1,B117,IF(A119=1,B119,IF(A121=1,B121)))</f>
        <v>difensore di imputato/indagato ammesso al Patrocinio a spese dello Stato con provvedimento emesso da questo Ufficio in data _______________ (ipotesi ex art. 82 D.P.R. 115/2002)</v>
      </c>
      <c r="B177" s="330"/>
      <c r="C177" s="330"/>
      <c r="D177" s="330"/>
      <c r="E177" s="330"/>
      <c r="F177" s="330"/>
      <c r="G177" s="330"/>
      <c r="H177" s="330"/>
      <c r="I177" s="330"/>
    </row>
    <row r="178" spans="1:9" ht="24.75" customHeight="1">
      <c r="A178" s="320" t="s">
        <v>74</v>
      </c>
      <c r="B178" s="320"/>
      <c r="C178" s="320"/>
      <c r="D178" s="320"/>
      <c r="E178" s="320"/>
      <c r="F178" s="320"/>
      <c r="G178" s="320"/>
      <c r="H178" s="320"/>
      <c r="I178" s="320"/>
    </row>
    <row r="179" spans="1:9" ht="66" customHeight="1">
      <c r="A179" s="331" t="s">
        <v>77</v>
      </c>
      <c r="B179" s="331"/>
      <c r="C179" s="331"/>
      <c r="D179" s="331"/>
      <c r="E179" s="331"/>
      <c r="F179" s="331"/>
      <c r="G179" s="331"/>
      <c r="H179" s="331"/>
      <c r="I179" s="331"/>
    </row>
    <row r="180" spans="1:9" ht="68.25" customHeight="1">
      <c r="A180" s="332" t="s">
        <v>255</v>
      </c>
      <c r="B180" s="332"/>
      <c r="C180" s="332"/>
      <c r="D180" s="332"/>
      <c r="E180" s="332"/>
      <c r="F180" s="332"/>
      <c r="G180" s="332"/>
      <c r="H180" s="332"/>
      <c r="I180" s="332"/>
    </row>
    <row r="181" spans="1:9" ht="36" customHeight="1">
      <c r="A181" s="331" t="s">
        <v>79</v>
      </c>
      <c r="B181" s="331"/>
      <c r="C181" s="331"/>
      <c r="D181" s="331"/>
      <c r="E181" s="331"/>
      <c r="F181" s="331"/>
      <c r="G181" s="331"/>
      <c r="H181" s="331"/>
      <c r="I181" s="331"/>
    </row>
    <row r="182" spans="1:9" ht="20.25" customHeight="1">
      <c r="A182" s="331" t="s">
        <v>78</v>
      </c>
      <c r="B182" s="331"/>
      <c r="C182" s="331"/>
      <c r="D182" s="331"/>
      <c r="E182" s="331"/>
      <c r="F182" s="331"/>
      <c r="G182" s="331"/>
      <c r="H182" s="331"/>
      <c r="I182" s="331"/>
    </row>
    <row r="183" spans="1:9" ht="22.5" customHeight="1">
      <c r="A183" s="320" t="s">
        <v>80</v>
      </c>
      <c r="B183" s="320"/>
      <c r="C183" s="320"/>
      <c r="D183" s="320"/>
      <c r="E183" s="320"/>
      <c r="F183" s="320"/>
      <c r="G183" s="320"/>
      <c r="H183" s="320"/>
      <c r="I183" s="320"/>
    </row>
    <row r="184" spans="1:9" ht="25.5" customHeight="1">
      <c r="A184" s="93" t="s">
        <v>117</v>
      </c>
      <c r="B184" s="165"/>
      <c r="D184" s="93">
        <f>C113</f>
        <v>0</v>
      </c>
      <c r="E184" s="93"/>
      <c r="F184" s="93"/>
      <c r="G184" s="336" t="s">
        <v>168</v>
      </c>
      <c r="H184" s="336"/>
      <c r="I184" s="246">
        <f>I84</f>
        <v>1400.7</v>
      </c>
    </row>
    <row r="185" spans="1:9" ht="18">
      <c r="A185" s="127" t="s">
        <v>123</v>
      </c>
      <c r="B185" s="93"/>
      <c r="C185" s="93"/>
      <c r="D185" s="93"/>
      <c r="E185" s="93"/>
      <c r="F185" s="93"/>
      <c r="G185" s="184"/>
      <c r="I185" s="93"/>
    </row>
    <row r="186" spans="1:9" ht="18">
      <c r="A186" s="93" t="s">
        <v>169</v>
      </c>
      <c r="B186" s="93"/>
      <c r="C186" s="337">
        <f>I86</f>
        <v>0</v>
      </c>
      <c r="D186" s="337"/>
      <c r="E186" s="127" t="s">
        <v>124</v>
      </c>
      <c r="F186" s="93"/>
      <c r="G186" s="184"/>
      <c r="I186" s="93"/>
    </row>
    <row r="187" spans="1:9" ht="18">
      <c r="A187" s="93"/>
      <c r="B187" s="93"/>
      <c r="C187" s="93"/>
      <c r="D187" s="93"/>
      <c r="E187" s="165"/>
      <c r="F187" s="93"/>
      <c r="G187" s="93"/>
      <c r="H187" s="93"/>
      <c r="I187" s="93"/>
    </row>
    <row r="188" spans="1:9" ht="21" customHeight="1">
      <c r="A188" s="344" t="s">
        <v>109</v>
      </c>
      <c r="B188" s="344"/>
      <c r="C188" s="344"/>
      <c r="D188" s="344"/>
      <c r="E188" s="344"/>
      <c r="F188" s="344"/>
      <c r="G188" s="344"/>
      <c r="H188" s="344"/>
      <c r="I188" s="344"/>
    </row>
    <row r="189" spans="1:9" ht="42" customHeight="1">
      <c r="A189" s="344" t="s">
        <v>82</v>
      </c>
      <c r="B189" s="344"/>
      <c r="C189" s="344"/>
      <c r="D189" s="344"/>
      <c r="E189" s="344"/>
      <c r="F189" s="344"/>
      <c r="G189" s="344"/>
      <c r="H189" s="344"/>
      <c r="I189" s="344"/>
    </row>
    <row r="190" spans="1:9" ht="39.75" customHeight="1">
      <c r="A190" s="344" t="s">
        <v>83</v>
      </c>
      <c r="B190" s="344"/>
      <c r="C190" s="344"/>
      <c r="D190" s="344"/>
      <c r="E190" s="344"/>
      <c r="F190" s="344"/>
      <c r="G190" s="344"/>
      <c r="H190" s="344"/>
      <c r="I190" s="344"/>
    </row>
    <row r="191" spans="1:9" ht="24.75" customHeight="1">
      <c r="A191" s="93" t="s">
        <v>52</v>
      </c>
      <c r="B191" s="93"/>
      <c r="C191" s="93"/>
      <c r="D191" s="93"/>
      <c r="E191" s="93"/>
      <c r="F191" s="93"/>
      <c r="G191" s="93"/>
      <c r="H191" s="93"/>
      <c r="I191" s="93"/>
    </row>
    <row r="192" spans="1:9" ht="18">
      <c r="A192" s="93"/>
      <c r="B192" s="93"/>
      <c r="C192" s="93"/>
      <c r="D192" s="93"/>
      <c r="E192" s="93"/>
      <c r="F192" s="165"/>
      <c r="G192" s="165"/>
      <c r="H192" s="93" t="s">
        <v>53</v>
      </c>
      <c r="I192" s="93"/>
    </row>
    <row r="193" spans="1:9" ht="17.25" customHeight="1">
      <c r="A193" s="165"/>
      <c r="B193" s="165"/>
      <c r="C193" s="165"/>
      <c r="D193" s="165"/>
      <c r="E193" s="93"/>
      <c r="F193" s="165"/>
      <c r="G193" s="93"/>
      <c r="H193" s="93"/>
      <c r="I193" s="93"/>
    </row>
    <row r="194" spans="1:9" ht="18">
      <c r="A194" s="93" t="s">
        <v>106</v>
      </c>
      <c r="B194" s="93"/>
      <c r="C194" s="93"/>
      <c r="D194" s="93"/>
      <c r="E194" s="93"/>
      <c r="F194" s="93"/>
      <c r="G194" s="93"/>
      <c r="H194" s="93"/>
      <c r="I194" s="93"/>
    </row>
    <row r="195" spans="1:9" ht="18">
      <c r="A195" s="93" t="s">
        <v>70</v>
      </c>
      <c r="B195" s="93"/>
      <c r="C195" s="93"/>
      <c r="D195" s="93"/>
      <c r="E195" s="93"/>
      <c r="F195" s="93"/>
      <c r="G195" s="93"/>
      <c r="H195" s="93"/>
      <c r="I195" s="93"/>
    </row>
    <row r="196" spans="1:9" ht="18">
      <c r="A196" s="93" t="s">
        <v>84</v>
      </c>
      <c r="B196" s="93"/>
      <c r="C196" s="93"/>
      <c r="D196" s="93"/>
      <c r="E196" s="93"/>
      <c r="F196" s="93"/>
      <c r="G196" s="93"/>
      <c r="H196" s="93"/>
      <c r="I196" s="93"/>
    </row>
    <row r="197" spans="1:9" ht="18">
      <c r="A197" s="108"/>
      <c r="B197" s="108"/>
      <c r="C197" s="108"/>
      <c r="D197" s="108"/>
      <c r="E197" s="108"/>
      <c r="F197" s="108"/>
      <c r="G197" s="165"/>
      <c r="H197" s="104" t="s">
        <v>54</v>
      </c>
      <c r="I197" s="108"/>
    </row>
    <row r="198" spans="1:9" ht="44.25" customHeight="1">
      <c r="A198" s="10"/>
      <c r="B198" s="9"/>
      <c r="C198" s="9"/>
      <c r="D198" s="9"/>
      <c r="E198" s="9"/>
      <c r="F198" s="9"/>
      <c r="G198" s="17"/>
      <c r="H198" s="17"/>
      <c r="I198" s="9"/>
    </row>
    <row r="199" spans="1:9" ht="23.25" customHeight="1">
      <c r="A199" s="333" t="s">
        <v>85</v>
      </c>
      <c r="B199" s="334"/>
      <c r="C199" s="334"/>
      <c r="D199" s="334"/>
      <c r="E199" s="334"/>
      <c r="F199" s="334"/>
      <c r="G199" s="334"/>
      <c r="H199" s="334"/>
      <c r="I199" s="335"/>
    </row>
    <row r="200" spans="1:9" ht="18">
      <c r="A200" s="109" t="s">
        <v>86</v>
      </c>
      <c r="B200" s="93"/>
      <c r="C200" s="93"/>
      <c r="D200" s="93"/>
      <c r="E200" s="93"/>
      <c r="F200" s="93"/>
      <c r="G200" s="93"/>
      <c r="H200" s="93"/>
      <c r="I200" s="110"/>
    </row>
    <row r="201" spans="1:9" ht="19.5" customHeight="1">
      <c r="A201" s="173" t="s">
        <v>104</v>
      </c>
      <c r="B201" s="93"/>
      <c r="C201" s="93"/>
      <c r="D201" s="93"/>
      <c r="E201" s="93"/>
      <c r="F201" s="93"/>
      <c r="G201" s="93"/>
      <c r="H201" s="93"/>
      <c r="I201" s="110"/>
    </row>
    <row r="202" spans="1:9" ht="23.25" customHeight="1">
      <c r="A202" s="173" t="s">
        <v>105</v>
      </c>
      <c r="B202" s="93"/>
      <c r="C202" s="93"/>
      <c r="D202" s="93"/>
      <c r="E202" s="93"/>
      <c r="F202" s="93"/>
      <c r="G202" s="93"/>
      <c r="H202" s="93"/>
      <c r="I202" s="110"/>
    </row>
    <row r="203" spans="1:9" ht="18">
      <c r="A203" s="338" t="s">
        <v>87</v>
      </c>
      <c r="B203" s="339"/>
      <c r="C203" s="339"/>
      <c r="D203" s="339"/>
      <c r="E203" s="339"/>
      <c r="F203" s="339"/>
      <c r="G203" s="339"/>
      <c r="H203" s="339"/>
      <c r="I203" s="340"/>
    </row>
    <row r="204" spans="1:9" ht="17.25">
      <c r="A204" s="341" t="s">
        <v>39</v>
      </c>
      <c r="B204" s="320"/>
      <c r="C204" s="320"/>
      <c r="D204" s="320"/>
      <c r="E204" s="320"/>
      <c r="F204" s="320"/>
      <c r="G204" s="320"/>
      <c r="H204" s="320"/>
      <c r="I204" s="342"/>
    </row>
    <row r="205" spans="1:9" ht="18">
      <c r="A205" s="109" t="s">
        <v>92</v>
      </c>
      <c r="B205" s="93"/>
      <c r="C205" s="93"/>
      <c r="D205" s="93"/>
      <c r="E205" s="93"/>
      <c r="F205" s="93"/>
      <c r="G205" s="93"/>
      <c r="H205" s="93"/>
      <c r="I205" s="110"/>
    </row>
    <row r="206" spans="1:9" ht="18">
      <c r="A206" s="109"/>
      <c r="B206" s="93"/>
      <c r="C206" s="93"/>
      <c r="D206" s="93"/>
      <c r="E206" s="93"/>
      <c r="F206" s="93"/>
      <c r="G206" s="93"/>
      <c r="H206" s="93"/>
      <c r="I206" s="110"/>
    </row>
    <row r="207" spans="1:9" ht="18">
      <c r="A207" s="109" t="s">
        <v>88</v>
      </c>
      <c r="B207" s="93"/>
      <c r="C207" s="93"/>
      <c r="D207" s="93"/>
      <c r="E207" s="93"/>
      <c r="F207" s="93"/>
      <c r="G207" s="93"/>
      <c r="H207" s="93"/>
      <c r="I207" s="110"/>
    </row>
    <row r="208" spans="1:9" ht="18">
      <c r="A208" s="174"/>
      <c r="B208" s="107"/>
      <c r="C208" s="107"/>
      <c r="D208" s="107"/>
      <c r="E208" s="107"/>
      <c r="F208" s="107"/>
      <c r="G208" s="107"/>
      <c r="H208" s="107" t="s">
        <v>89</v>
      </c>
      <c r="I208" s="175"/>
    </row>
    <row r="209" spans="1:9" ht="63" customHeight="1">
      <c r="A209" s="171"/>
      <c r="B209" s="171"/>
      <c r="C209" s="171"/>
      <c r="D209" s="171"/>
      <c r="E209" s="171"/>
      <c r="F209" s="171"/>
      <c r="G209" s="171"/>
      <c r="H209" s="171"/>
      <c r="I209" s="171"/>
    </row>
    <row r="210" spans="1:9" ht="17.25">
      <c r="A210" s="343" t="s">
        <v>90</v>
      </c>
      <c r="B210" s="343"/>
      <c r="C210" s="343"/>
      <c r="D210" s="343"/>
      <c r="E210" s="343"/>
      <c r="F210" s="343"/>
      <c r="G210" s="343"/>
      <c r="H210" s="343"/>
      <c r="I210" s="343"/>
    </row>
    <row r="211" spans="1:9" ht="18">
      <c r="A211" s="176"/>
      <c r="B211" s="177"/>
      <c r="C211" s="177"/>
      <c r="D211" s="177"/>
      <c r="E211" s="177"/>
      <c r="F211" s="177"/>
      <c r="G211" s="177"/>
      <c r="H211" s="177"/>
      <c r="I211" s="178"/>
    </row>
    <row r="212" spans="1:9" ht="18">
      <c r="A212" s="179" t="s">
        <v>91</v>
      </c>
      <c r="B212" s="93"/>
      <c r="C212" s="93"/>
      <c r="D212" s="93"/>
      <c r="E212" s="93"/>
      <c r="F212" s="93"/>
      <c r="G212" s="93"/>
      <c r="H212" s="93"/>
      <c r="I212" s="110"/>
    </row>
    <row r="213" spans="1:9" ht="18">
      <c r="A213" s="109"/>
      <c r="B213" s="93"/>
      <c r="C213" s="93"/>
      <c r="D213" s="93"/>
      <c r="E213" s="93"/>
      <c r="F213" s="93"/>
      <c r="G213" s="93"/>
      <c r="H213" s="93"/>
      <c r="I213" s="110"/>
    </row>
    <row r="214" spans="1:9" ht="18">
      <c r="A214" s="109" t="s">
        <v>88</v>
      </c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74"/>
      <c r="B215" s="107"/>
      <c r="C215" s="107"/>
      <c r="D215" s="107"/>
      <c r="E215" s="107"/>
      <c r="F215" s="107"/>
      <c r="G215" s="107"/>
      <c r="H215" s="107" t="s">
        <v>89</v>
      </c>
      <c r="I215" s="175"/>
    </row>
    <row r="216" spans="1:9" ht="18">
      <c r="A216" s="171"/>
      <c r="B216" s="171"/>
      <c r="C216" s="171"/>
      <c r="D216" s="171"/>
      <c r="E216" s="171"/>
      <c r="F216" s="171"/>
      <c r="G216" s="171"/>
      <c r="H216" s="171"/>
      <c r="I216" s="171"/>
    </row>
    <row r="217" spans="1:9" ht="14.25">
      <c r="A217" s="155"/>
      <c r="B217" s="155"/>
      <c r="C217" s="155"/>
      <c r="D217" s="155"/>
      <c r="E217" s="155"/>
      <c r="F217" s="155"/>
      <c r="G217" s="155"/>
      <c r="H217" s="155"/>
      <c r="I217" s="155"/>
    </row>
  </sheetData>
  <sheetProtection password="B1E4" sheet="1" formatCells="0" selectLockedCells="1"/>
  <mergeCells count="68">
    <mergeCell ref="A210:I210"/>
    <mergeCell ref="A93:I93"/>
    <mergeCell ref="A188:I188"/>
    <mergeCell ref="A189:I189"/>
    <mergeCell ref="A190:I190"/>
    <mergeCell ref="A199:I199"/>
    <mergeCell ref="A203:I203"/>
    <mergeCell ref="A204:I204"/>
    <mergeCell ref="A180:I180"/>
    <mergeCell ref="A181:I181"/>
    <mergeCell ref="A182:I182"/>
    <mergeCell ref="A183:I183"/>
    <mergeCell ref="G184:H184"/>
    <mergeCell ref="C186:D186"/>
    <mergeCell ref="A167:I167"/>
    <mergeCell ref="A175:I175"/>
    <mergeCell ref="A176:B176"/>
    <mergeCell ref="A177:I177"/>
    <mergeCell ref="A178:I178"/>
    <mergeCell ref="A179:I179"/>
    <mergeCell ref="A129:I129"/>
    <mergeCell ref="A132:B132"/>
    <mergeCell ref="C133:D133"/>
    <mergeCell ref="B135:C135"/>
    <mergeCell ref="A164:I164"/>
    <mergeCell ref="A165:I165"/>
    <mergeCell ref="B117:I117"/>
    <mergeCell ref="B119:I119"/>
    <mergeCell ref="B121:I121"/>
    <mergeCell ref="A122:I122"/>
    <mergeCell ref="A124:I124"/>
    <mergeCell ref="A126:I126"/>
    <mergeCell ref="A99:I99"/>
    <mergeCell ref="A100:I100"/>
    <mergeCell ref="A101:E101"/>
    <mergeCell ref="F101:I101"/>
    <mergeCell ref="A103:I104"/>
    <mergeCell ref="A115:I115"/>
    <mergeCell ref="A44:I44"/>
    <mergeCell ref="A45:I45"/>
    <mergeCell ref="A49:I49"/>
    <mergeCell ref="A53:F53"/>
    <mergeCell ref="A87:I87"/>
    <mergeCell ref="A95:I95"/>
    <mergeCell ref="A36:I36"/>
    <mergeCell ref="B38:E38"/>
    <mergeCell ref="H38:I38"/>
    <mergeCell ref="A40:I40"/>
    <mergeCell ref="A42:I42"/>
    <mergeCell ref="A43:I43"/>
    <mergeCell ref="C24:E24"/>
    <mergeCell ref="B29:E29"/>
    <mergeCell ref="H29:I29"/>
    <mergeCell ref="B34:E34"/>
    <mergeCell ref="H34:I34"/>
    <mergeCell ref="B35:E35"/>
    <mergeCell ref="A10:B10"/>
    <mergeCell ref="B12:C12"/>
    <mergeCell ref="B13:C13"/>
    <mergeCell ref="B19:E19"/>
    <mergeCell ref="C23:E23"/>
    <mergeCell ref="H23:I23"/>
    <mergeCell ref="A1:I1"/>
    <mergeCell ref="A2:I2"/>
    <mergeCell ref="A4:I4"/>
    <mergeCell ref="A5:I5"/>
    <mergeCell ref="A7:I7"/>
    <mergeCell ref="A8:I8"/>
  </mergeCells>
  <conditionalFormatting sqref="B152">
    <cfRule type="cellIs" priority="3" dxfId="12" operator="equal">
      <formula>"C131"</formula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G25 G39">
      <formula1>0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A41 G30 G35 A35 F41 F39">
      <formula1>1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5" max="8" man="1"/>
    <brk id="97" max="8" man="1"/>
    <brk id="159" max="8" man="1"/>
  </rowBreaks>
  <drawing r:id="rId3"/>
  <legacyDrawing r:id="rId2"/>
  <oleObjects>
    <oleObject progId="Word.Picture.8" shapeId="4297983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6"/>
  <sheetViews>
    <sheetView zoomScalePageLayoutView="0" workbookViewId="0" topLeftCell="A40">
      <selection activeCell="G52" sqref="G52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IF(A25=2,"IN COMPOSIZIONE COLLEGIALE",IF(A25=1,"IN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227</v>
      </c>
      <c r="B8" s="270"/>
      <c r="C8" s="270"/>
      <c r="D8" s="270"/>
      <c r="E8" s="270"/>
      <c r="F8" s="270"/>
      <c r="G8" s="270"/>
      <c r="H8" s="270"/>
      <c r="I8" s="270"/>
    </row>
    <row r="9" spans="1:9" ht="15.75" thickBot="1">
      <c r="A9" s="356"/>
      <c r="B9" s="356"/>
      <c r="C9" s="356"/>
      <c r="D9" s="356"/>
      <c r="E9" s="356"/>
      <c r="F9" s="356"/>
      <c r="G9" s="356"/>
      <c r="H9" s="356"/>
      <c r="I9" s="356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64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s="155" customFormat="1" ht="15">
      <c r="A19" s="188" t="s">
        <v>4</v>
      </c>
      <c r="B19" s="272" t="s">
        <v>5</v>
      </c>
      <c r="C19" s="272"/>
      <c r="D19" s="272"/>
      <c r="E19" s="273"/>
      <c r="F19" s="95"/>
      <c r="G19" s="95"/>
      <c r="H19" s="95"/>
      <c r="I19" s="95"/>
    </row>
    <row r="20" spans="1:9" s="155" customFormat="1" ht="15.75" thickBot="1">
      <c r="A20" s="40">
        <v>0</v>
      </c>
      <c r="B20" s="41"/>
      <c r="C20" s="41" t="s">
        <v>6</v>
      </c>
      <c r="D20" s="101"/>
      <c r="E20" s="97"/>
      <c r="F20" s="9"/>
      <c r="G20" s="96"/>
      <c r="H20" s="96"/>
      <c r="I20" s="96"/>
    </row>
    <row r="21" spans="1:9" ht="14.25">
      <c r="A21" s="28" t="s">
        <v>127</v>
      </c>
      <c r="B21" s="5"/>
      <c r="C21" s="5"/>
      <c r="D21" s="5"/>
      <c r="E21" s="5"/>
      <c r="F21" s="5"/>
      <c r="G21" s="5"/>
      <c r="H21" s="5"/>
      <c r="I21" s="5"/>
    </row>
    <row r="22" spans="1:9" ht="15" thickBot="1">
      <c r="A22" s="5"/>
      <c r="B22" s="5"/>
      <c r="C22" s="5"/>
      <c r="D22" s="5"/>
      <c r="E22" s="5"/>
      <c r="F22" s="5"/>
      <c r="G22" s="5"/>
      <c r="H22" s="5"/>
      <c r="I22" s="5"/>
    </row>
    <row r="23" spans="1:9" ht="15">
      <c r="A23" s="29" t="s">
        <v>7</v>
      </c>
      <c r="B23" s="39" t="s">
        <v>8</v>
      </c>
      <c r="C23" s="274" t="s">
        <v>94</v>
      </c>
      <c r="D23" s="274"/>
      <c r="E23" s="275"/>
      <c r="F23" s="154"/>
      <c r="G23" s="29" t="s">
        <v>9</v>
      </c>
      <c r="H23" s="272" t="s">
        <v>10</v>
      </c>
      <c r="I23" s="273"/>
    </row>
    <row r="24" spans="1:9" ht="15">
      <c r="A24" s="56"/>
      <c r="B24" s="14"/>
      <c r="C24" s="276" t="s">
        <v>95</v>
      </c>
      <c r="D24" s="276"/>
      <c r="E24" s="277"/>
      <c r="F24" s="154"/>
      <c r="G24" s="56"/>
      <c r="H24" s="14"/>
      <c r="I24" s="65"/>
    </row>
    <row r="25" spans="1:9" ht="15.75" thickBot="1">
      <c r="A25" s="40">
        <v>1</v>
      </c>
      <c r="B25" s="41"/>
      <c r="C25" s="41"/>
      <c r="D25" s="41"/>
      <c r="E25" s="42"/>
      <c r="F25" s="154"/>
      <c r="G25" s="40">
        <v>0</v>
      </c>
      <c r="H25" s="41"/>
      <c r="I25" s="43" t="s">
        <v>6</v>
      </c>
    </row>
    <row r="26" spans="1:9" ht="14.25">
      <c r="A26" s="28" t="s">
        <v>128</v>
      </c>
      <c r="B26" s="5"/>
      <c r="C26" s="5"/>
      <c r="D26" s="5"/>
      <c r="E26" s="5"/>
      <c r="F26" s="5"/>
      <c r="G26" s="5"/>
      <c r="H26" s="5"/>
      <c r="I26" s="5"/>
    </row>
    <row r="27" spans="1:9" ht="14.25">
      <c r="A27" s="28" t="s">
        <v>148</v>
      </c>
      <c r="B27" s="128"/>
      <c r="C27" s="128"/>
      <c r="D27" s="128"/>
      <c r="E27" s="128"/>
      <c r="F27" s="128"/>
      <c r="G27" s="128"/>
      <c r="H27" s="128"/>
      <c r="I27" s="128"/>
    </row>
    <row r="28" spans="1:9" ht="15" thickBot="1">
      <c r="A28" s="5"/>
      <c r="B28" s="5"/>
      <c r="C28" s="5"/>
      <c r="D28" s="5"/>
      <c r="E28" s="5"/>
      <c r="F28" s="5"/>
      <c r="G28" s="5"/>
      <c r="H28" s="5"/>
      <c r="I28" s="5"/>
    </row>
    <row r="29" spans="1:9" ht="15">
      <c r="A29" s="44" t="s">
        <v>11</v>
      </c>
      <c r="B29" s="272" t="s">
        <v>99</v>
      </c>
      <c r="C29" s="272"/>
      <c r="D29" s="272"/>
      <c r="E29" s="273"/>
      <c r="F29" s="154"/>
      <c r="G29" s="44" t="s">
        <v>12</v>
      </c>
      <c r="H29" s="272" t="s">
        <v>13</v>
      </c>
      <c r="I29" s="273"/>
    </row>
    <row r="30" spans="1:9" ht="15.75" thickBot="1">
      <c r="A30" s="40">
        <v>1</v>
      </c>
      <c r="B30" s="41"/>
      <c r="C30" s="38"/>
      <c r="D30" s="38"/>
      <c r="E30" s="42"/>
      <c r="F30" s="154"/>
      <c r="G30" s="40">
        <v>1</v>
      </c>
      <c r="H30" s="41"/>
      <c r="I30" s="42"/>
    </row>
    <row r="31" spans="1:9" ht="14.25">
      <c r="A31" s="28" t="s">
        <v>129</v>
      </c>
      <c r="B31" s="129"/>
      <c r="C31" s="129"/>
      <c r="D31" s="129"/>
      <c r="E31" s="129"/>
      <c r="F31" s="129"/>
      <c r="G31" s="129"/>
      <c r="H31" s="129"/>
      <c r="I31" s="129"/>
    </row>
    <row r="32" spans="1:9" ht="14.25">
      <c r="A32" s="28" t="s">
        <v>149</v>
      </c>
      <c r="B32" s="130"/>
      <c r="C32" s="130"/>
      <c r="D32" s="130"/>
      <c r="E32" s="130"/>
      <c r="F32" s="130"/>
      <c r="G32" s="130"/>
      <c r="H32" s="130"/>
      <c r="I32" s="130"/>
    </row>
    <row r="33" spans="1:9" ht="15" thickBot="1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44" t="s">
        <v>14</v>
      </c>
      <c r="B34" s="272" t="s">
        <v>15</v>
      </c>
      <c r="C34" s="272"/>
      <c r="D34" s="272"/>
      <c r="E34" s="273"/>
      <c r="F34" s="154"/>
      <c r="G34" s="44" t="s">
        <v>16</v>
      </c>
      <c r="H34" s="272" t="s">
        <v>17</v>
      </c>
      <c r="I34" s="273"/>
    </row>
    <row r="35" spans="1:9" ht="15.75" thickBot="1">
      <c r="A35" s="40">
        <v>1</v>
      </c>
      <c r="B35" s="286" t="s">
        <v>18</v>
      </c>
      <c r="C35" s="286"/>
      <c r="D35" s="286"/>
      <c r="E35" s="287"/>
      <c r="F35" s="154"/>
      <c r="G35" s="40">
        <v>1</v>
      </c>
      <c r="H35" s="41"/>
      <c r="I35" s="42"/>
    </row>
    <row r="36" spans="1:9" ht="27" customHeight="1">
      <c r="A36" s="288" t="s">
        <v>130</v>
      </c>
      <c r="B36" s="288"/>
      <c r="C36" s="288"/>
      <c r="D36" s="288"/>
      <c r="E36" s="288"/>
      <c r="F36" s="288"/>
      <c r="G36" s="288"/>
      <c r="H36" s="288"/>
      <c r="I36" s="288"/>
    </row>
    <row r="37" spans="1:9" ht="15" thickBot="1">
      <c r="A37" s="4"/>
      <c r="B37" s="4"/>
      <c r="C37" s="4"/>
      <c r="D37" s="4"/>
      <c r="E37" s="7"/>
      <c r="F37" s="7"/>
      <c r="G37" s="7"/>
      <c r="H37" s="7"/>
      <c r="I37" s="7"/>
    </row>
    <row r="38" spans="1:9" ht="15">
      <c r="A38" s="221"/>
      <c r="B38" s="260"/>
      <c r="C38" s="260"/>
      <c r="D38" s="260"/>
      <c r="E38" s="260"/>
      <c r="F38" s="10"/>
      <c r="G38" s="44" t="s">
        <v>19</v>
      </c>
      <c r="H38" s="354" t="s">
        <v>188</v>
      </c>
      <c r="I38" s="355"/>
    </row>
    <row r="39" spans="1:9" ht="15.75" thickBot="1">
      <c r="A39" s="223"/>
      <c r="B39" s="142"/>
      <c r="C39" s="249"/>
      <c r="D39" s="11"/>
      <c r="E39" s="11"/>
      <c r="F39" s="161"/>
      <c r="G39" s="40">
        <v>1</v>
      </c>
      <c r="H39" s="41"/>
      <c r="I39" s="42"/>
    </row>
    <row r="40" spans="1:9" ht="14.25">
      <c r="A40" s="278" t="s">
        <v>228</v>
      </c>
      <c r="B40" s="278"/>
      <c r="C40" s="278"/>
      <c r="D40" s="278"/>
      <c r="E40" s="278"/>
      <c r="F40" s="278"/>
      <c r="G40" s="278"/>
      <c r="H40" s="278"/>
      <c r="I40" s="278"/>
    </row>
    <row r="41" spans="1:9" ht="15" thickBot="1">
      <c r="A41" s="224"/>
      <c r="B41" s="224"/>
      <c r="C41" s="224"/>
      <c r="D41" s="224"/>
      <c r="E41" s="224"/>
      <c r="F41" s="224"/>
      <c r="G41" s="224"/>
      <c r="H41" s="224"/>
      <c r="I41" s="224"/>
    </row>
    <row r="42" spans="1:9" ht="15">
      <c r="A42" s="44" t="s">
        <v>19</v>
      </c>
      <c r="B42" s="256" t="s">
        <v>212</v>
      </c>
      <c r="C42" s="256"/>
      <c r="D42" s="256"/>
      <c r="E42" s="257"/>
      <c r="F42" s="10"/>
      <c r="G42" s="29" t="s">
        <v>187</v>
      </c>
      <c r="H42" s="256" t="s">
        <v>213</v>
      </c>
      <c r="I42" s="257"/>
    </row>
    <row r="43" spans="1:9" ht="15.75" thickBot="1">
      <c r="A43" s="40">
        <v>0</v>
      </c>
      <c r="B43" s="38"/>
      <c r="C43" s="54" t="s">
        <v>6</v>
      </c>
      <c r="D43" s="159"/>
      <c r="E43" s="160"/>
      <c r="F43" s="161"/>
      <c r="G43" s="40">
        <v>0</v>
      </c>
      <c r="H43" s="163"/>
      <c r="I43" s="43" t="s">
        <v>6</v>
      </c>
    </row>
    <row r="44" spans="1:9" ht="14.25">
      <c r="A44" s="278" t="s">
        <v>131</v>
      </c>
      <c r="B44" s="278"/>
      <c r="C44" s="278"/>
      <c r="D44" s="278"/>
      <c r="E44" s="278"/>
      <c r="F44" s="278"/>
      <c r="G44" s="278"/>
      <c r="H44" s="278"/>
      <c r="I44" s="278"/>
    </row>
    <row r="45" ht="15" thickBot="1"/>
    <row r="46" spans="1:9" ht="27" customHeight="1">
      <c r="A46" s="289" t="s">
        <v>132</v>
      </c>
      <c r="B46" s="290"/>
      <c r="C46" s="290"/>
      <c r="D46" s="290"/>
      <c r="E46" s="290"/>
      <c r="F46" s="290"/>
      <c r="G46" s="290"/>
      <c r="H46" s="290"/>
      <c r="I46" s="291"/>
    </row>
    <row r="47" spans="1:9" ht="27" customHeight="1">
      <c r="A47" s="303" t="s">
        <v>133</v>
      </c>
      <c r="B47" s="304"/>
      <c r="C47" s="304"/>
      <c r="D47" s="304"/>
      <c r="E47" s="304"/>
      <c r="F47" s="304"/>
      <c r="G47" s="304"/>
      <c r="H47" s="304"/>
      <c r="I47" s="305"/>
    </row>
    <row r="48" spans="1:9" ht="51.75" customHeight="1">
      <c r="A48" s="306" t="s">
        <v>134</v>
      </c>
      <c r="B48" s="307"/>
      <c r="C48" s="307"/>
      <c r="D48" s="307"/>
      <c r="E48" s="307"/>
      <c r="F48" s="307"/>
      <c r="G48" s="307"/>
      <c r="H48" s="307"/>
      <c r="I48" s="308"/>
    </row>
    <row r="49" spans="1:9" ht="27" customHeight="1" thickBot="1">
      <c r="A49" s="309" t="s">
        <v>135</v>
      </c>
      <c r="B49" s="310"/>
      <c r="C49" s="310"/>
      <c r="D49" s="310"/>
      <c r="E49" s="310"/>
      <c r="F49" s="310"/>
      <c r="G49" s="310"/>
      <c r="H49" s="310"/>
      <c r="I49" s="311"/>
    </row>
    <row r="50" spans="1:10" ht="15">
      <c r="A50" s="132" t="s">
        <v>20</v>
      </c>
      <c r="B50" s="39"/>
      <c r="C50" s="133">
        <f>A12</f>
        <v>0</v>
      </c>
      <c r="D50" s="134" t="s">
        <v>21</v>
      </c>
      <c r="E50" s="151"/>
      <c r="F50" s="133">
        <f>A15</f>
        <v>0</v>
      </c>
      <c r="G50" s="134" t="s">
        <v>64</v>
      </c>
      <c r="H50" s="135">
        <f>B13</f>
        <v>0</v>
      </c>
      <c r="I50" s="131" t="s">
        <v>66</v>
      </c>
      <c r="J50" s="3"/>
    </row>
    <row r="51" spans="1:9" ht="10.5" customHeight="1">
      <c r="A51" s="69"/>
      <c r="B51" s="14"/>
      <c r="C51" s="14"/>
      <c r="D51" s="3"/>
      <c r="E51" s="3"/>
      <c r="F51" s="14"/>
      <c r="G51" s="14"/>
      <c r="H51" s="14"/>
      <c r="I51" s="65"/>
    </row>
    <row r="52" spans="1:9" ht="15">
      <c r="A52" s="69" t="s">
        <v>22</v>
      </c>
      <c r="B52" s="14"/>
      <c r="C52" s="15">
        <f>E12</f>
        <v>0</v>
      </c>
      <c r="D52" s="15"/>
      <c r="E52" s="15"/>
      <c r="F52" s="15"/>
      <c r="G52" s="148"/>
      <c r="H52" s="18" t="s">
        <v>3</v>
      </c>
      <c r="I52" s="65"/>
    </row>
    <row r="53" spans="1:9" ht="14.25">
      <c r="A53" s="283" t="s">
        <v>139</v>
      </c>
      <c r="B53" s="284"/>
      <c r="C53" s="284"/>
      <c r="D53" s="284"/>
      <c r="E53" s="284"/>
      <c r="F53" s="284"/>
      <c r="G53" s="284"/>
      <c r="H53" s="284"/>
      <c r="I53" s="285"/>
    </row>
    <row r="54" spans="1:9" ht="25.5" customHeight="1">
      <c r="A54" s="57" t="s">
        <v>23</v>
      </c>
      <c r="B54" s="58"/>
      <c r="C54" s="58"/>
      <c r="D54" s="58"/>
      <c r="E54" s="58"/>
      <c r="F54" s="162"/>
      <c r="G54" s="59" t="s">
        <v>24</v>
      </c>
      <c r="H54" s="60"/>
      <c r="I54" s="61"/>
    </row>
    <row r="55" spans="1:9" ht="15">
      <c r="A55" s="62" t="s">
        <v>25</v>
      </c>
      <c r="B55" s="63"/>
      <c r="C55" s="63"/>
      <c r="D55" s="63"/>
      <c r="E55" s="63"/>
      <c r="F55" s="3"/>
      <c r="G55" s="64">
        <v>455</v>
      </c>
      <c r="H55" s="14"/>
      <c r="I55" s="65"/>
    </row>
    <row r="56" spans="1:9" ht="41.25" customHeight="1">
      <c r="A56" s="279" t="s">
        <v>125</v>
      </c>
      <c r="B56" s="280"/>
      <c r="C56" s="280"/>
      <c r="D56" s="280"/>
      <c r="E56" s="280"/>
      <c r="F56" s="280"/>
      <c r="G56" s="64">
        <f>LOOKUP(A20,{0,1},{0,862})</f>
        <v>0</v>
      </c>
      <c r="H56" s="64"/>
      <c r="I56" s="66"/>
    </row>
    <row r="57" spans="1:9" ht="15">
      <c r="A57" s="281"/>
      <c r="B57" s="282"/>
      <c r="C57" s="282"/>
      <c r="D57" s="282"/>
      <c r="E57" s="282"/>
      <c r="F57" s="282"/>
      <c r="G57" s="64"/>
      <c r="H57" s="64"/>
      <c r="I57" s="66"/>
    </row>
    <row r="58" spans="1:9" ht="15">
      <c r="A58" s="187" t="s">
        <v>111</v>
      </c>
      <c r="B58" s="118"/>
      <c r="C58" s="118"/>
      <c r="D58" s="118"/>
      <c r="E58" s="118"/>
      <c r="F58" s="118"/>
      <c r="G58" s="64">
        <v>700</v>
      </c>
      <c r="H58" s="64"/>
      <c r="I58" s="66"/>
    </row>
    <row r="59" spans="1:9" ht="15">
      <c r="A59" s="34" t="s">
        <v>26</v>
      </c>
      <c r="B59" s="12"/>
      <c r="C59" s="12"/>
      <c r="D59" s="12"/>
      <c r="E59" s="12"/>
      <c r="F59" s="3"/>
      <c r="G59" s="64">
        <v>932</v>
      </c>
      <c r="H59" s="14"/>
      <c r="I59" s="65"/>
    </row>
    <row r="60" spans="1:9" ht="15">
      <c r="A60" s="57" t="s">
        <v>27</v>
      </c>
      <c r="B60" s="16"/>
      <c r="C60" s="16"/>
      <c r="D60" s="16"/>
      <c r="E60" s="16"/>
      <c r="F60" s="162"/>
      <c r="G60" s="67">
        <f>SUM(G55:G59)</f>
        <v>2087</v>
      </c>
      <c r="H60" s="67"/>
      <c r="I60" s="68">
        <f>+G60</f>
        <v>2087</v>
      </c>
    </row>
    <row r="61" spans="1:9" ht="15">
      <c r="A61" s="56"/>
      <c r="B61" s="14"/>
      <c r="C61" s="14"/>
      <c r="D61" s="14"/>
      <c r="E61" s="14"/>
      <c r="F61" s="3"/>
      <c r="G61" s="14"/>
      <c r="H61" s="14"/>
      <c r="I61" s="65"/>
    </row>
    <row r="62" spans="1:9" ht="15">
      <c r="A62" s="112" t="s">
        <v>28</v>
      </c>
      <c r="B62" s="15"/>
      <c r="C62" s="15"/>
      <c r="D62" s="15"/>
      <c r="E62" s="15"/>
      <c r="F62" s="152"/>
      <c r="G62" s="59" t="s">
        <v>29</v>
      </c>
      <c r="H62" s="15"/>
      <c r="I62" s="61" t="s">
        <v>107</v>
      </c>
    </row>
    <row r="63" spans="1:9" ht="15">
      <c r="A63" s="56" t="s">
        <v>216</v>
      </c>
      <c r="B63" s="14"/>
      <c r="C63" s="14"/>
      <c r="D63" s="14"/>
      <c r="E63" s="14"/>
      <c r="F63" s="3"/>
      <c r="G63" s="195">
        <f>IF(A25=2,350,IF(A25=1,0))</f>
        <v>0</v>
      </c>
      <c r="H63" s="14"/>
      <c r="I63" s="70">
        <f>G63</f>
        <v>0</v>
      </c>
    </row>
    <row r="64" spans="1:9" ht="15">
      <c r="A64" s="56"/>
      <c r="B64" s="14"/>
      <c r="C64" s="14"/>
      <c r="D64" s="14"/>
      <c r="E64" s="14"/>
      <c r="F64" s="3"/>
      <c r="G64" s="195"/>
      <c r="H64" s="14"/>
      <c r="I64" s="65"/>
    </row>
    <row r="65" spans="1:9" ht="15">
      <c r="A65" s="56" t="s">
        <v>56</v>
      </c>
      <c r="B65" s="14"/>
      <c r="C65" s="14"/>
      <c r="D65" s="14"/>
      <c r="E65" s="14"/>
      <c r="F65" s="3"/>
      <c r="G65" s="71">
        <f>LOOKUP(G25,{0,1},{0,300})</f>
        <v>0</v>
      </c>
      <c r="H65" s="14"/>
      <c r="I65" s="70">
        <f>G65</f>
        <v>0</v>
      </c>
    </row>
    <row r="66" spans="1:9" ht="15">
      <c r="A66" s="56"/>
      <c r="B66" s="14"/>
      <c r="C66" s="14"/>
      <c r="D66" s="14"/>
      <c r="E66" s="14"/>
      <c r="F66" s="3"/>
      <c r="G66" s="195"/>
      <c r="H66" s="14"/>
      <c r="I66" s="65"/>
    </row>
    <row r="67" spans="1:9" ht="15">
      <c r="A67" s="56" t="s">
        <v>57</v>
      </c>
      <c r="B67" s="14"/>
      <c r="C67" s="14"/>
      <c r="D67" s="14"/>
      <c r="E67" s="14"/>
      <c r="F67" s="3"/>
      <c r="G67" s="195">
        <f>IF(A30&lt;5,0,IF(A30&gt;4,20))</f>
        <v>0</v>
      </c>
      <c r="H67" s="14"/>
      <c r="I67" s="70">
        <f>+G67*I60/100</f>
        <v>0</v>
      </c>
    </row>
    <row r="68" spans="1:9" ht="15">
      <c r="A68" s="56"/>
      <c r="B68" s="14"/>
      <c r="C68" s="14"/>
      <c r="D68" s="14"/>
      <c r="E68" s="14"/>
      <c r="F68" s="3"/>
      <c r="G68" s="195"/>
      <c r="H68" s="14"/>
      <c r="I68" s="65"/>
    </row>
    <row r="69" spans="1:9" ht="15">
      <c r="A69" s="56" t="s">
        <v>59</v>
      </c>
      <c r="B69" s="14"/>
      <c r="C69" s="14"/>
      <c r="D69" s="14"/>
      <c r="E69" s="14"/>
      <c r="F69" s="3"/>
      <c r="G69" s="195">
        <f>IF(G30&lt;5,0,IF(G30&gt;4,30))</f>
        <v>0</v>
      </c>
      <c r="H69" s="14"/>
      <c r="I69" s="70">
        <f>+G69*I60/100</f>
        <v>0</v>
      </c>
    </row>
    <row r="70" spans="1:9" ht="15">
      <c r="A70" s="56"/>
      <c r="B70" s="14"/>
      <c r="C70" s="14"/>
      <c r="D70" s="14"/>
      <c r="E70" s="14"/>
      <c r="F70" s="3"/>
      <c r="G70" s="195"/>
      <c r="H70" s="14"/>
      <c r="I70" s="65"/>
    </row>
    <row r="71" spans="1:9" ht="15">
      <c r="A71" s="56" t="s">
        <v>60</v>
      </c>
      <c r="B71" s="14"/>
      <c r="C71" s="14"/>
      <c r="D71" s="14"/>
      <c r="E71" s="14"/>
      <c r="F71" s="3"/>
      <c r="G71" s="195">
        <f>LOOKUP(A35,{1,2,3,4,5,6,7,8,9,10,11,12,13},{0,0,0,0,50,50,50,50,50,50,60,60,60})</f>
        <v>0</v>
      </c>
      <c r="H71" s="14"/>
      <c r="I71" s="70">
        <f>+G71*I60/100</f>
        <v>0</v>
      </c>
    </row>
    <row r="72" spans="1:9" ht="15">
      <c r="A72" s="56"/>
      <c r="B72" s="14"/>
      <c r="C72" s="14"/>
      <c r="D72" s="14"/>
      <c r="E72" s="14"/>
      <c r="F72" s="3"/>
      <c r="G72" s="195"/>
      <c r="H72" s="14"/>
      <c r="I72" s="65"/>
    </row>
    <row r="73" spans="1:9" ht="15">
      <c r="A73" s="56" t="s">
        <v>97</v>
      </c>
      <c r="B73" s="14"/>
      <c r="C73" s="14"/>
      <c r="D73" s="14"/>
      <c r="E73" s="14"/>
      <c r="F73" s="3"/>
      <c r="G73" s="195">
        <f>LOOKUP(G35,{1,2,3,4,5,6,7,8,9,10,11,12,13,14,15,16,17,18,19,20},{0,30,30,30,30,32,34,36,38,40,40,40,40,40,40,40,40,40,40,40})</f>
        <v>0</v>
      </c>
      <c r="H73" s="72"/>
      <c r="I73" s="70">
        <f>+G73*I60/100</f>
        <v>0</v>
      </c>
    </row>
    <row r="74" spans="1:9" ht="15">
      <c r="A74" s="56"/>
      <c r="B74" s="14"/>
      <c r="C74" s="14"/>
      <c r="D74" s="14"/>
      <c r="E74" s="14"/>
      <c r="F74" s="3"/>
      <c r="G74" s="195"/>
      <c r="H74" s="14"/>
      <c r="I74" s="70"/>
    </row>
    <row r="75" spans="1:9" ht="15">
      <c r="A75" s="56" t="s">
        <v>189</v>
      </c>
      <c r="B75" s="14"/>
      <c r="C75" s="14"/>
      <c r="D75" s="14"/>
      <c r="E75" s="14"/>
      <c r="F75" s="3"/>
      <c r="G75" s="71">
        <f>LOOKUP(G39,{1,2,3,4,5,6,7,8,9,10,11,12,13,14,15,16,17,18,19,20},{0,0,0,0,30,30,30,30,30,30,50,50,50,50,50,50,50,50,50,50})</f>
        <v>0</v>
      </c>
      <c r="H75" s="14"/>
      <c r="I75" s="70">
        <f>+G75*I60/100</f>
        <v>0</v>
      </c>
    </row>
    <row r="76" spans="1:9" ht="15">
      <c r="A76" s="56"/>
      <c r="B76" s="14"/>
      <c r="C76" s="14"/>
      <c r="D76" s="14"/>
      <c r="E76" s="14"/>
      <c r="F76" s="3"/>
      <c r="G76" s="71"/>
      <c r="H76" s="14"/>
      <c r="I76" s="70"/>
    </row>
    <row r="77" spans="1:9" ht="15">
      <c r="A77" s="56" t="s">
        <v>214</v>
      </c>
      <c r="B77" s="14"/>
      <c r="C77" s="14"/>
      <c r="D77" s="14"/>
      <c r="E77" s="14"/>
      <c r="F77" s="3"/>
      <c r="G77" s="71">
        <f>LOOKUP(A43,{0,1},{0,400})</f>
        <v>0</v>
      </c>
      <c r="H77" s="14"/>
      <c r="I77" s="70">
        <f>G77</f>
        <v>0</v>
      </c>
    </row>
    <row r="78" spans="1:9" ht="15">
      <c r="A78" s="56"/>
      <c r="B78" s="14"/>
      <c r="C78" s="14"/>
      <c r="D78" s="14"/>
      <c r="E78" s="14"/>
      <c r="F78" s="3"/>
      <c r="G78" s="71"/>
      <c r="H78" s="14"/>
      <c r="I78" s="70"/>
    </row>
    <row r="79" spans="1:9" ht="15">
      <c r="A79" s="56" t="s">
        <v>215</v>
      </c>
      <c r="B79" s="14"/>
      <c r="C79" s="14"/>
      <c r="D79" s="14"/>
      <c r="E79" s="14"/>
      <c r="F79" s="3"/>
      <c r="G79" s="71">
        <f>LOOKUP(G43,{0,1},{0,200})</f>
        <v>0</v>
      </c>
      <c r="H79" s="14"/>
      <c r="I79" s="70">
        <f>G79</f>
        <v>0</v>
      </c>
    </row>
    <row r="80" spans="1:9" ht="15.75" thickBot="1">
      <c r="A80" s="73"/>
      <c r="B80" s="41"/>
      <c r="C80" s="41"/>
      <c r="D80" s="41"/>
      <c r="E80" s="41"/>
      <c r="F80" s="163"/>
      <c r="G80" s="189"/>
      <c r="H80" s="41"/>
      <c r="I80" s="74"/>
    </row>
    <row r="81" spans="1:9" ht="15.75" thickBot="1">
      <c r="A81" s="69" t="s">
        <v>30</v>
      </c>
      <c r="B81" s="14"/>
      <c r="C81" s="14"/>
      <c r="D81" s="14"/>
      <c r="E81" s="14"/>
      <c r="F81" s="3"/>
      <c r="G81" s="75">
        <f>I60+I63+I65+I67+I69+I71+I73+I75+I77+I79</f>
        <v>2087</v>
      </c>
      <c r="H81" s="13" t="s">
        <v>31</v>
      </c>
      <c r="I81" s="77">
        <f>G81-(G81/3)</f>
        <v>1391.3333333333335</v>
      </c>
    </row>
    <row r="82" spans="1:9" ht="15.75" thickBot="1">
      <c r="A82" s="21"/>
      <c r="B82" s="14"/>
      <c r="C82" s="14"/>
      <c r="D82" s="14"/>
      <c r="E82" s="14"/>
      <c r="F82" s="14"/>
      <c r="G82" s="75"/>
      <c r="H82" s="14"/>
      <c r="I82" s="78"/>
    </row>
    <row r="83" spans="1:9" ht="15.75" thickBot="1">
      <c r="A83" s="69" t="s">
        <v>32</v>
      </c>
      <c r="B83" s="3"/>
      <c r="C83" s="14"/>
      <c r="D83" s="14"/>
      <c r="E83" s="14"/>
      <c r="F83" s="14"/>
      <c r="G83" s="195"/>
      <c r="H83" s="14"/>
      <c r="I83" s="211"/>
    </row>
    <row r="84" spans="1:9" ht="15">
      <c r="A84" s="20" t="s">
        <v>138</v>
      </c>
      <c r="B84" s="3"/>
      <c r="C84" s="76"/>
      <c r="D84" s="76"/>
      <c r="E84" s="76"/>
      <c r="F84" s="76"/>
      <c r="G84" s="76"/>
      <c r="H84" s="76"/>
      <c r="I84" s="80"/>
    </row>
    <row r="85" spans="1:9" ht="9" customHeight="1" thickBot="1">
      <c r="A85" s="56"/>
      <c r="B85" s="3"/>
      <c r="C85" s="14"/>
      <c r="D85" s="14"/>
      <c r="E85" s="14"/>
      <c r="F85" s="14"/>
      <c r="G85" s="14"/>
      <c r="H85" s="14"/>
      <c r="I85" s="43"/>
    </row>
    <row r="86" spans="1:9" ht="15.75" thickBot="1">
      <c r="A86" s="69" t="s">
        <v>119</v>
      </c>
      <c r="B86" s="3"/>
      <c r="C86" s="14"/>
      <c r="D86" s="14"/>
      <c r="E86" s="14"/>
      <c r="F86" s="136">
        <v>0</v>
      </c>
      <c r="G86" s="14" t="s">
        <v>6</v>
      </c>
      <c r="H86" s="14"/>
      <c r="I86" s="79">
        <f>LOOKUP(F86,{0,1},{0,450})</f>
        <v>0</v>
      </c>
    </row>
    <row r="87" spans="1:9" ht="15" thickBot="1">
      <c r="A87" s="20" t="s">
        <v>136</v>
      </c>
      <c r="B87" s="3"/>
      <c r="C87" s="19"/>
      <c r="D87" s="19"/>
      <c r="E87" s="19"/>
      <c r="F87" s="19"/>
      <c r="G87" s="19"/>
      <c r="H87" s="19"/>
      <c r="I87" s="45"/>
    </row>
    <row r="88" spans="1:9" ht="15.75" thickBot="1">
      <c r="A88" s="69" t="s">
        <v>33</v>
      </c>
      <c r="B88" s="3"/>
      <c r="C88" s="76"/>
      <c r="D88" s="76"/>
      <c r="E88" s="76"/>
      <c r="F88" s="76"/>
      <c r="G88" s="76"/>
      <c r="H88" s="76"/>
      <c r="I88" s="81">
        <f>SUM(I81:I86)</f>
        <v>1391.3333333333335</v>
      </c>
    </row>
    <row r="89" spans="1:9" ht="9" customHeight="1" thickBot="1">
      <c r="A89" s="69"/>
      <c r="B89" s="3"/>
      <c r="C89" s="76"/>
      <c r="D89" s="76"/>
      <c r="E89" s="76"/>
      <c r="F89" s="76"/>
      <c r="G89" s="76"/>
      <c r="H89" s="76"/>
      <c r="I89" s="82"/>
    </row>
    <row r="90" spans="1:9" ht="15.75" thickBot="1">
      <c r="A90" s="69" t="s">
        <v>34</v>
      </c>
      <c r="B90" s="3"/>
      <c r="C90" s="76"/>
      <c r="D90" s="76"/>
      <c r="E90" s="76"/>
      <c r="F90" s="76"/>
      <c r="G90" s="76"/>
      <c r="H90" s="76"/>
      <c r="I90" s="81">
        <f>I88*15/100</f>
        <v>208.70000000000005</v>
      </c>
    </row>
    <row r="91" spans="1:9" ht="9" customHeight="1" thickBot="1">
      <c r="A91" s="69"/>
      <c r="B91" s="3"/>
      <c r="C91" s="76"/>
      <c r="D91" s="76"/>
      <c r="E91" s="76"/>
      <c r="F91" s="76"/>
      <c r="G91" s="76"/>
      <c r="H91" s="76"/>
      <c r="I91" s="82"/>
    </row>
    <row r="92" spans="1:9" ht="15.75" thickBot="1">
      <c r="A92" s="69" t="s">
        <v>35</v>
      </c>
      <c r="B92" s="3"/>
      <c r="C92" s="76"/>
      <c r="D92" s="76"/>
      <c r="E92" s="76"/>
      <c r="F92" s="76"/>
      <c r="G92" s="76"/>
      <c r="H92" s="76"/>
      <c r="I92" s="81">
        <f>I88+I90</f>
        <v>1600.0333333333335</v>
      </c>
    </row>
    <row r="93" spans="1:9" ht="15.75" thickBot="1">
      <c r="A93" s="83" t="s">
        <v>36</v>
      </c>
      <c r="B93" s="163"/>
      <c r="C93" s="41"/>
      <c r="D93" s="41"/>
      <c r="E93" s="41"/>
      <c r="F93" s="41"/>
      <c r="G93" s="41"/>
      <c r="H93" s="41"/>
      <c r="I93" s="43"/>
    </row>
    <row r="94" spans="1:9" ht="15.75" thickBot="1">
      <c r="A94" s="83" t="s">
        <v>156</v>
      </c>
      <c r="B94" s="3"/>
      <c r="C94" s="14"/>
      <c r="D94" s="14"/>
      <c r="E94" s="14"/>
      <c r="F94" s="14"/>
      <c r="G94" s="14"/>
      <c r="H94" s="14"/>
      <c r="I94" s="212"/>
    </row>
    <row r="95" spans="1:9" ht="14.25">
      <c r="A95" s="345" t="s">
        <v>37</v>
      </c>
      <c r="B95" s="346"/>
      <c r="C95" s="346"/>
      <c r="D95" s="346"/>
      <c r="E95" s="346"/>
      <c r="F95" s="346"/>
      <c r="G95" s="346"/>
      <c r="H95" s="346"/>
      <c r="I95" s="347"/>
    </row>
    <row r="96" spans="1:9" ht="14.25">
      <c r="A96" s="119" t="s">
        <v>182</v>
      </c>
      <c r="B96" s="120"/>
      <c r="C96" s="120"/>
      <c r="D96" s="120"/>
      <c r="E96" s="120"/>
      <c r="F96" s="120"/>
      <c r="G96" s="120"/>
      <c r="H96" s="120"/>
      <c r="I96" s="121"/>
    </row>
    <row r="97" spans="1:9" ht="14.25">
      <c r="A97" s="122" t="s">
        <v>183</v>
      </c>
      <c r="B97" s="123"/>
      <c r="C97" s="123" t="s">
        <v>55</v>
      </c>
      <c r="D97" s="123"/>
      <c r="E97" s="123"/>
      <c r="F97" s="123"/>
      <c r="G97" s="123"/>
      <c r="H97" s="123"/>
      <c r="I97" s="124"/>
    </row>
    <row r="98" spans="1:9" ht="14.25">
      <c r="A98" s="122" t="s">
        <v>38</v>
      </c>
      <c r="B98" s="123"/>
      <c r="C98" s="123"/>
      <c r="D98" s="123"/>
      <c r="E98" s="123"/>
      <c r="F98" s="123"/>
      <c r="G98" s="123"/>
      <c r="H98" s="123"/>
      <c r="I98" s="124"/>
    </row>
    <row r="99" spans="1:9" ht="14.25">
      <c r="A99" s="122" t="s">
        <v>184</v>
      </c>
      <c r="B99" s="123"/>
      <c r="C99" s="123"/>
      <c r="D99" s="123"/>
      <c r="E99" s="123"/>
      <c r="F99" s="123"/>
      <c r="G99" s="123"/>
      <c r="H99" s="123"/>
      <c r="I99" s="124"/>
    </row>
    <row r="100" spans="1:9" ht="14.25">
      <c r="A100" s="122" t="s">
        <v>186</v>
      </c>
      <c r="B100" s="123"/>
      <c r="C100" s="123"/>
      <c r="D100" s="123"/>
      <c r="E100" s="123"/>
      <c r="F100" s="123"/>
      <c r="G100" s="123"/>
      <c r="H100" s="123"/>
      <c r="I100" s="124"/>
    </row>
    <row r="101" spans="1:9" ht="14.25">
      <c r="A101" s="46" t="s">
        <v>191</v>
      </c>
      <c r="B101" s="47"/>
      <c r="C101" s="47"/>
      <c r="D101" s="47"/>
      <c r="E101" s="47"/>
      <c r="F101" s="47"/>
      <c r="G101" s="47"/>
      <c r="H101" s="47"/>
      <c r="I101" s="48"/>
    </row>
    <row r="102" spans="1:9" ht="14.25">
      <c r="A102" s="122" t="s">
        <v>193</v>
      </c>
      <c r="B102" s="123"/>
      <c r="C102" s="123"/>
      <c r="D102" s="123"/>
      <c r="E102" s="123"/>
      <c r="F102" s="123"/>
      <c r="G102" s="123"/>
      <c r="H102" s="123"/>
      <c r="I102" s="124"/>
    </row>
    <row r="103" spans="1:9" ht="15.75" customHeight="1">
      <c r="A103" s="295" t="s">
        <v>225</v>
      </c>
      <c r="B103" s="296"/>
      <c r="C103" s="296"/>
      <c r="D103" s="296"/>
      <c r="E103" s="296"/>
      <c r="F103" s="296"/>
      <c r="G103" s="296"/>
      <c r="H103" s="296"/>
      <c r="I103" s="297"/>
    </row>
    <row r="104" spans="1:9" ht="27.75" customHeight="1">
      <c r="A104" s="298" t="s">
        <v>137</v>
      </c>
      <c r="B104" s="299"/>
      <c r="C104" s="299"/>
      <c r="D104" s="299"/>
      <c r="E104" s="299"/>
      <c r="F104" s="299"/>
      <c r="G104" s="299"/>
      <c r="H104" s="299"/>
      <c r="I104" s="300"/>
    </row>
    <row r="105" spans="1:9" ht="14.25">
      <c r="A105" s="125" t="s">
        <v>253</v>
      </c>
      <c r="B105" s="123"/>
      <c r="C105" s="123"/>
      <c r="D105" s="123"/>
      <c r="E105" s="123"/>
      <c r="F105" s="123"/>
      <c r="G105" s="123"/>
      <c r="H105" s="123"/>
      <c r="I105" s="124"/>
    </row>
    <row r="106" spans="1:9" ht="15" thickBot="1">
      <c r="A106" s="49" t="s">
        <v>96</v>
      </c>
      <c r="B106" s="50"/>
      <c r="C106" s="50"/>
      <c r="D106" s="50"/>
      <c r="E106" s="50"/>
      <c r="F106" s="50"/>
      <c r="G106" s="50"/>
      <c r="H106" s="50"/>
      <c r="I106" s="51"/>
    </row>
    <row r="107" spans="1:9" ht="21.7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35.25" customHeight="1">
      <c r="A108" s="301" t="s">
        <v>0</v>
      </c>
      <c r="B108" s="301"/>
      <c r="C108" s="301"/>
      <c r="D108" s="301"/>
      <c r="E108" s="301"/>
      <c r="F108" s="301"/>
      <c r="G108" s="301"/>
      <c r="H108" s="301"/>
      <c r="I108" s="301"/>
    </row>
    <row r="109" spans="1:9" ht="22.5">
      <c r="A109" s="302" t="str">
        <f>A5</f>
        <v>IN COMPOSIZIONE MONOCRATICA</v>
      </c>
      <c r="B109" s="302"/>
      <c r="C109" s="302"/>
      <c r="D109" s="302"/>
      <c r="E109" s="302"/>
      <c r="F109" s="302"/>
      <c r="G109" s="302"/>
      <c r="H109" s="302"/>
      <c r="I109" s="302"/>
    </row>
    <row r="110" spans="1:9" ht="24.75" customHeight="1">
      <c r="A110" s="312" t="s">
        <v>101</v>
      </c>
      <c r="B110" s="312"/>
      <c r="C110" s="312"/>
      <c r="D110" s="312"/>
      <c r="E110" s="312"/>
      <c r="F110" s="313"/>
      <c r="G110" s="313"/>
      <c r="H110" s="313"/>
      <c r="I110" s="313"/>
    </row>
    <row r="111" spans="1:9" ht="15.75" thickBot="1">
      <c r="A111" s="164"/>
      <c r="B111" s="164"/>
      <c r="C111" s="164"/>
      <c r="D111" s="164"/>
      <c r="E111" s="164"/>
      <c r="F111" s="164"/>
      <c r="G111" s="164"/>
      <c r="H111" s="164"/>
      <c r="I111" s="164"/>
    </row>
    <row r="112" spans="1:9" ht="37.5" customHeight="1">
      <c r="A112" s="314" t="s">
        <v>102</v>
      </c>
      <c r="B112" s="315"/>
      <c r="C112" s="315"/>
      <c r="D112" s="315"/>
      <c r="E112" s="315"/>
      <c r="F112" s="315"/>
      <c r="G112" s="315"/>
      <c r="H112" s="315"/>
      <c r="I112" s="316"/>
    </row>
    <row r="113" spans="1:9" ht="24.75" customHeight="1" thickBot="1">
      <c r="A113" s="317"/>
      <c r="B113" s="318"/>
      <c r="C113" s="318"/>
      <c r="D113" s="318"/>
      <c r="E113" s="318"/>
      <c r="F113" s="318"/>
      <c r="G113" s="318"/>
      <c r="H113" s="318"/>
      <c r="I113" s="319"/>
    </row>
    <row r="114" spans="1:9" ht="14.25">
      <c r="A114" s="98"/>
      <c r="B114" s="98"/>
      <c r="C114" s="98"/>
      <c r="D114" s="98"/>
      <c r="E114" s="13"/>
      <c r="F114" s="13"/>
      <c r="G114" s="98"/>
      <c r="H114" s="98"/>
      <c r="I114" s="98"/>
    </row>
    <row r="115" spans="1:9" ht="30" customHeight="1">
      <c r="A115" s="23" t="s">
        <v>100</v>
      </c>
      <c r="B115" s="165"/>
      <c r="C115" s="84">
        <f>A12</f>
        <v>0</v>
      </c>
      <c r="D115" s="23" t="s">
        <v>21</v>
      </c>
      <c r="E115" s="85"/>
      <c r="F115" s="84">
        <f>A15</f>
        <v>0</v>
      </c>
      <c r="G115" s="23" t="s">
        <v>64</v>
      </c>
      <c r="H115" s="86">
        <f>B13</f>
        <v>0</v>
      </c>
      <c r="I115" s="23" t="s">
        <v>66</v>
      </c>
    </row>
    <row r="116" spans="1:9" ht="18">
      <c r="A116" s="93"/>
      <c r="B116" s="93"/>
      <c r="C116" s="87"/>
      <c r="D116" s="87"/>
      <c r="E116" s="87"/>
      <c r="F116" s="87"/>
      <c r="G116" s="87"/>
      <c r="H116" s="87"/>
      <c r="I116" s="87"/>
    </row>
    <row r="117" spans="1:9" ht="18">
      <c r="A117" s="23" t="s">
        <v>114</v>
      </c>
      <c r="B117" s="23">
        <f>E12</f>
        <v>0</v>
      </c>
      <c r="C117" s="93"/>
      <c r="D117" s="23"/>
      <c r="G117" s="23" t="s">
        <v>113</v>
      </c>
      <c r="H117" s="23">
        <f>I12</f>
        <v>0</v>
      </c>
      <c r="I117" s="22"/>
    </row>
    <row r="118" spans="1:9" ht="18">
      <c r="A118" s="23"/>
      <c r="B118" s="24">
        <f>E13</f>
        <v>0</v>
      </c>
      <c r="C118" s="93"/>
      <c r="D118" s="23"/>
      <c r="G118" s="23" t="s">
        <v>113</v>
      </c>
      <c r="H118" s="23">
        <f>I13</f>
        <v>0</v>
      </c>
      <c r="I118" s="22"/>
    </row>
    <row r="119" spans="1:9" ht="18">
      <c r="A119" s="23"/>
      <c r="B119" s="24">
        <f>E14</f>
        <v>0</v>
      </c>
      <c r="C119" s="93"/>
      <c r="D119" s="23"/>
      <c r="G119" s="23" t="s">
        <v>113</v>
      </c>
      <c r="H119" s="23">
        <f>I14</f>
        <v>0</v>
      </c>
      <c r="I119" s="22"/>
    </row>
    <row r="120" spans="1:9" ht="18">
      <c r="A120" s="23"/>
      <c r="B120" s="24">
        <f>E15</f>
        <v>0</v>
      </c>
      <c r="C120" s="93"/>
      <c r="D120" s="23"/>
      <c r="G120" s="23" t="s">
        <v>113</v>
      </c>
      <c r="H120" s="23">
        <f>I15</f>
        <v>0</v>
      </c>
      <c r="I120" s="22"/>
    </row>
    <row r="122" spans="1:9" ht="18">
      <c r="A122" s="23" t="s">
        <v>115</v>
      </c>
      <c r="C122" s="149"/>
      <c r="D122" s="23"/>
      <c r="E122" s="93"/>
      <c r="F122" s="88" t="s">
        <v>73</v>
      </c>
      <c r="G122" s="213"/>
      <c r="H122" s="23"/>
      <c r="I122" s="23"/>
    </row>
    <row r="124" spans="1:9" ht="17.25">
      <c r="A124" s="320" t="s">
        <v>67</v>
      </c>
      <c r="B124" s="320"/>
      <c r="C124" s="320"/>
      <c r="D124" s="320"/>
      <c r="E124" s="320"/>
      <c r="F124" s="320"/>
      <c r="G124" s="320"/>
      <c r="H124" s="320"/>
      <c r="I124" s="320"/>
    </row>
    <row r="125" spans="1:9" ht="18">
      <c r="A125" s="166"/>
      <c r="B125" s="166"/>
      <c r="C125" s="166"/>
      <c r="D125" s="166"/>
      <c r="E125" s="166"/>
      <c r="F125" s="166"/>
      <c r="G125" s="166"/>
      <c r="H125" s="166"/>
      <c r="I125" s="166"/>
    </row>
    <row r="126" spans="1:9" ht="40.5" customHeight="1">
      <c r="A126" s="111">
        <v>1</v>
      </c>
      <c r="B126" s="321" t="s">
        <v>177</v>
      </c>
      <c r="C126" s="321"/>
      <c r="D126" s="321"/>
      <c r="E126" s="321"/>
      <c r="F126" s="321"/>
      <c r="G126" s="321"/>
      <c r="H126" s="321"/>
      <c r="I126" s="321"/>
    </row>
    <row r="127" spans="1:9" ht="17.25" customHeight="1">
      <c r="A127" s="167" t="s">
        <v>70</v>
      </c>
      <c r="B127" s="190"/>
      <c r="C127" s="190"/>
      <c r="D127" s="190"/>
      <c r="E127" s="190"/>
      <c r="F127" s="190"/>
      <c r="G127" s="190"/>
      <c r="H127" s="190"/>
      <c r="I127" s="190"/>
    </row>
    <row r="128" spans="1:9" ht="54" customHeight="1">
      <c r="A128" s="111"/>
      <c r="B128" s="321" t="s">
        <v>69</v>
      </c>
      <c r="C128" s="321"/>
      <c r="D128" s="321"/>
      <c r="E128" s="321"/>
      <c r="F128" s="321"/>
      <c r="G128" s="321"/>
      <c r="H128" s="321"/>
      <c r="I128" s="321"/>
    </row>
    <row r="129" spans="1:9" ht="18">
      <c r="A129" s="167" t="s">
        <v>70</v>
      </c>
      <c r="B129" s="193"/>
      <c r="C129" s="193"/>
      <c r="D129" s="193"/>
      <c r="E129" s="193"/>
      <c r="F129" s="193"/>
      <c r="G129" s="193"/>
      <c r="H129" s="193"/>
      <c r="I129" s="193"/>
    </row>
    <row r="130" spans="1:9" ht="72" customHeight="1">
      <c r="A130" s="111"/>
      <c r="B130" s="322" t="s">
        <v>175</v>
      </c>
      <c r="C130" s="322"/>
      <c r="D130" s="322"/>
      <c r="E130" s="322"/>
      <c r="F130" s="322"/>
      <c r="G130" s="322"/>
      <c r="H130" s="322"/>
      <c r="I130" s="322"/>
    </row>
    <row r="131" spans="1:9" ht="18.75" customHeight="1">
      <c r="A131" s="325" t="s">
        <v>171</v>
      </c>
      <c r="B131" s="325"/>
      <c r="C131" s="325"/>
      <c r="D131" s="325"/>
      <c r="E131" s="325"/>
      <c r="F131" s="325"/>
      <c r="G131" s="325"/>
      <c r="H131" s="325"/>
      <c r="I131" s="325"/>
    </row>
    <row r="132" spans="1:9" ht="14.25" customHeight="1">
      <c r="A132" s="169"/>
      <c r="B132" s="89"/>
      <c r="C132" s="89"/>
      <c r="D132" s="89"/>
      <c r="E132" s="89"/>
      <c r="F132" s="90"/>
      <c r="G132" s="89"/>
      <c r="H132" s="169"/>
      <c r="I132" s="169"/>
    </row>
    <row r="133" spans="1:9" ht="17.25">
      <c r="A133" s="323" t="s">
        <v>39</v>
      </c>
      <c r="B133" s="323"/>
      <c r="C133" s="323"/>
      <c r="D133" s="323"/>
      <c r="E133" s="323"/>
      <c r="F133" s="323"/>
      <c r="G133" s="323"/>
      <c r="H133" s="323"/>
      <c r="I133" s="323"/>
    </row>
    <row r="134" spans="1:9" ht="14.25" customHeight="1">
      <c r="A134" s="191"/>
      <c r="B134" s="191"/>
      <c r="C134" s="191"/>
      <c r="D134" s="191"/>
      <c r="E134" s="191"/>
      <c r="F134" s="191"/>
      <c r="G134" s="191"/>
      <c r="H134" s="191"/>
      <c r="I134" s="191"/>
    </row>
    <row r="135" spans="1:9" ht="43.5" customHeight="1">
      <c r="A135" s="324" t="s">
        <v>254</v>
      </c>
      <c r="B135" s="324"/>
      <c r="C135" s="324"/>
      <c r="D135" s="324"/>
      <c r="E135" s="324"/>
      <c r="F135" s="324"/>
      <c r="G135" s="324"/>
      <c r="H135" s="324"/>
      <c r="I135" s="324"/>
    </row>
    <row r="136" spans="1:9" ht="29.25" customHeight="1">
      <c r="A136" s="24" t="s">
        <v>93</v>
      </c>
      <c r="B136" s="23"/>
      <c r="C136" s="23"/>
      <c r="D136" s="23"/>
      <c r="E136" s="23"/>
      <c r="F136" s="23"/>
      <c r="G136" s="23"/>
      <c r="H136" s="23"/>
      <c r="I136" s="23"/>
    </row>
    <row r="137" spans="1:9" ht="14.25" customHeight="1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7.25">
      <c r="A138" s="323" t="s">
        <v>40</v>
      </c>
      <c r="B138" s="323"/>
      <c r="C138" s="323"/>
      <c r="D138" s="323"/>
      <c r="E138" s="323"/>
      <c r="F138" s="323"/>
      <c r="G138" s="323"/>
      <c r="H138" s="323"/>
      <c r="I138" s="323"/>
    </row>
    <row r="139" spans="1:9" ht="14.25" customHeight="1">
      <c r="A139" s="198"/>
      <c r="B139" s="198"/>
      <c r="C139" s="198"/>
      <c r="D139" s="198"/>
      <c r="E139" s="198"/>
      <c r="F139" s="198"/>
      <c r="G139" s="198"/>
      <c r="H139" s="198"/>
      <c r="I139" s="198"/>
    </row>
    <row r="140" spans="1:9" ht="18">
      <c r="A140" s="23" t="s">
        <v>120</v>
      </c>
      <c r="B140" s="23"/>
      <c r="C140" s="23"/>
      <c r="D140" s="23"/>
      <c r="E140" s="23"/>
      <c r="F140" s="23"/>
      <c r="G140" s="23"/>
      <c r="H140" s="23"/>
      <c r="I140" s="23"/>
    </row>
    <row r="141" spans="1:9" ht="18">
      <c r="A141" s="326">
        <f>I92</f>
        <v>1600.0333333333335</v>
      </c>
      <c r="B141" s="326"/>
      <c r="C141" s="23" t="s">
        <v>41</v>
      </c>
      <c r="D141" s="126"/>
      <c r="F141" s="23"/>
      <c r="G141" s="23"/>
      <c r="H141" s="23"/>
      <c r="I141" s="23"/>
    </row>
    <row r="142" spans="1:9" ht="18">
      <c r="A142" s="23" t="s">
        <v>121</v>
      </c>
      <c r="B142" s="23"/>
      <c r="C142" s="326">
        <f>I94</f>
        <v>0</v>
      </c>
      <c r="D142" s="326"/>
      <c r="E142" s="23" t="s">
        <v>81</v>
      </c>
      <c r="F142" s="23"/>
      <c r="G142" s="23"/>
      <c r="H142" s="23"/>
      <c r="I142" s="23"/>
    </row>
    <row r="143" spans="1:9" ht="18">
      <c r="A143" s="23"/>
      <c r="B143" s="23"/>
      <c r="C143" s="91"/>
      <c r="D143" s="23"/>
      <c r="E143" s="23"/>
      <c r="F143" s="23"/>
      <c r="G143" s="23"/>
      <c r="H143" s="23"/>
      <c r="I143" s="23"/>
    </row>
    <row r="144" spans="1:9" ht="18">
      <c r="A144" s="23" t="s">
        <v>42</v>
      </c>
      <c r="B144" s="327"/>
      <c r="C144" s="327"/>
      <c r="D144" s="23"/>
      <c r="E144" s="23"/>
      <c r="F144" s="23"/>
      <c r="G144" s="23"/>
      <c r="H144" s="23"/>
      <c r="I144" s="23"/>
    </row>
    <row r="145" spans="1:9" ht="18">
      <c r="A145" s="23"/>
      <c r="B145" s="170"/>
      <c r="C145" s="170"/>
      <c r="D145" s="23"/>
      <c r="E145" s="23"/>
      <c r="F145" s="88" t="s">
        <v>122</v>
      </c>
      <c r="G145" s="24">
        <f>C122</f>
        <v>0</v>
      </c>
      <c r="H145" s="23"/>
      <c r="I145" s="23"/>
    </row>
    <row r="146" spans="1:9" ht="18">
      <c r="A146" s="23"/>
      <c r="B146" s="23"/>
      <c r="C146" s="23"/>
      <c r="D146" s="23"/>
      <c r="E146" s="93"/>
      <c r="F146" s="93"/>
      <c r="H146" s="23"/>
      <c r="I146" s="23"/>
    </row>
    <row r="147" spans="1:9" ht="32.25" customHeight="1">
      <c r="A147" s="25" t="s">
        <v>43</v>
      </c>
      <c r="B147" s="18"/>
      <c r="C147" s="18"/>
      <c r="D147" s="18"/>
      <c r="E147" s="18"/>
      <c r="F147" s="18"/>
      <c r="G147" s="18"/>
      <c r="H147" s="18"/>
      <c r="I147" s="18"/>
    </row>
    <row r="148" spans="1:9" ht="15">
      <c r="A148" s="181" t="s">
        <v>158</v>
      </c>
      <c r="B148" s="14" t="s">
        <v>157</v>
      </c>
      <c r="C148" s="22"/>
      <c r="D148" s="22"/>
      <c r="E148" s="22"/>
      <c r="F148" s="22"/>
      <c r="G148" s="22"/>
      <c r="H148" s="18"/>
      <c r="I148" s="18"/>
    </row>
    <row r="149" spans="1:9" ht="15">
      <c r="A149" s="181" t="s">
        <v>158</v>
      </c>
      <c r="B149" s="14" t="s">
        <v>159</v>
      </c>
      <c r="C149" s="22"/>
      <c r="D149" s="22"/>
      <c r="E149" s="22"/>
      <c r="F149" s="22"/>
      <c r="G149" s="22"/>
      <c r="H149" s="18"/>
      <c r="I149" s="18"/>
    </row>
    <row r="150" spans="1:9" ht="15">
      <c r="A150" s="181" t="s">
        <v>158</v>
      </c>
      <c r="B150" s="14" t="s">
        <v>160</v>
      </c>
      <c r="C150" s="22"/>
      <c r="D150" s="22"/>
      <c r="E150" s="22"/>
      <c r="F150" s="22"/>
      <c r="G150" s="22"/>
      <c r="H150" s="18"/>
      <c r="I150" s="18"/>
    </row>
    <row r="151" spans="1:9" ht="15">
      <c r="A151" s="181" t="s">
        <v>158</v>
      </c>
      <c r="B151" s="14" t="s">
        <v>161</v>
      </c>
      <c r="C151" s="22"/>
      <c r="D151" s="22"/>
      <c r="E151" s="22"/>
      <c r="F151" s="22"/>
      <c r="G151" s="22"/>
      <c r="H151" s="18"/>
      <c r="I151" s="18"/>
    </row>
    <row r="152" spans="1:9" ht="15">
      <c r="A152" s="181" t="s">
        <v>158</v>
      </c>
      <c r="B152" s="14" t="s">
        <v>162</v>
      </c>
      <c r="C152" s="22"/>
      <c r="D152" s="22"/>
      <c r="E152" s="22"/>
      <c r="F152" s="22"/>
      <c r="G152" s="22"/>
      <c r="H152" s="18"/>
      <c r="I152" s="18"/>
    </row>
    <row r="153" spans="1:9" ht="15">
      <c r="A153" s="181" t="s">
        <v>158</v>
      </c>
      <c r="B153" s="14" t="s">
        <v>163</v>
      </c>
      <c r="C153" s="22"/>
      <c r="D153" s="22"/>
      <c r="E153" s="22"/>
      <c r="F153" s="22"/>
      <c r="G153" s="22"/>
      <c r="H153" s="18"/>
      <c r="I153" s="18"/>
    </row>
    <row r="154" spans="1:9" ht="15">
      <c r="A154" s="181" t="s">
        <v>158</v>
      </c>
      <c r="B154" s="14" t="s">
        <v>164</v>
      </c>
      <c r="C154" s="22"/>
      <c r="D154" s="22"/>
      <c r="E154" s="22"/>
      <c r="F154" s="22"/>
      <c r="G154" s="22"/>
      <c r="H154" s="18"/>
      <c r="I154" s="18"/>
    </row>
    <row r="155" spans="1:9" ht="15">
      <c r="A155" s="181" t="s">
        <v>158</v>
      </c>
      <c r="B155" s="14" t="s">
        <v>165</v>
      </c>
      <c r="C155" s="22"/>
      <c r="D155" s="22"/>
      <c r="E155" s="22"/>
      <c r="F155" s="22"/>
      <c r="G155" s="22"/>
      <c r="H155" s="18"/>
      <c r="I155" s="18"/>
    </row>
    <row r="156" spans="1:9" ht="15">
      <c r="A156" s="181" t="s">
        <v>158</v>
      </c>
      <c r="B156" s="14" t="s">
        <v>166</v>
      </c>
      <c r="C156" s="22"/>
      <c r="D156" s="22"/>
      <c r="E156" s="22"/>
      <c r="F156" s="22"/>
      <c r="G156" s="22"/>
      <c r="H156" s="18"/>
      <c r="I156" s="18"/>
    </row>
    <row r="157" spans="1:9" ht="15">
      <c r="A157" s="181" t="s">
        <v>158</v>
      </c>
      <c r="B157" s="14" t="s">
        <v>167</v>
      </c>
      <c r="C157" s="22"/>
      <c r="D157" s="22"/>
      <c r="E157" s="22"/>
      <c r="F157" s="22"/>
      <c r="G157" s="22"/>
      <c r="H157" s="18"/>
      <c r="I157" s="18"/>
    </row>
    <row r="158" spans="1:9" ht="15">
      <c r="A158" s="14"/>
      <c r="B158" s="22"/>
      <c r="C158" s="22"/>
      <c r="D158" s="22"/>
      <c r="E158" s="22"/>
      <c r="F158" s="22"/>
      <c r="G158" s="22"/>
      <c r="H158" s="18"/>
      <c r="I158" s="18"/>
    </row>
    <row r="159" spans="1:9" ht="14.25">
      <c r="A159" s="13"/>
      <c r="B159" s="18"/>
      <c r="C159" s="18"/>
      <c r="D159" s="18"/>
      <c r="E159" s="18"/>
      <c r="F159" s="18"/>
      <c r="G159" s="18"/>
      <c r="H159" s="18"/>
      <c r="I159" s="18"/>
    </row>
    <row r="160" spans="1:9" ht="18">
      <c r="A160" s="92" t="s">
        <v>44</v>
      </c>
      <c r="B160" s="23"/>
      <c r="C160" s="23"/>
      <c r="D160" s="23"/>
      <c r="E160" s="23"/>
      <c r="F160" s="23"/>
      <c r="G160" s="23"/>
      <c r="H160" s="23"/>
      <c r="I160" s="23"/>
    </row>
    <row r="161" spans="1:9" ht="18">
      <c r="A161" s="93" t="s">
        <v>45</v>
      </c>
      <c r="B161" s="94">
        <f>C122</f>
        <v>0</v>
      </c>
      <c r="C161" s="93"/>
      <c r="D161" s="93"/>
      <c r="E161" s="93"/>
      <c r="F161" s="23"/>
      <c r="G161" s="23" t="s">
        <v>46</v>
      </c>
      <c r="H161" s="182"/>
      <c r="I161" s="23"/>
    </row>
    <row r="162" spans="1:9" ht="18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8">
      <c r="A163" s="23" t="s">
        <v>47</v>
      </c>
      <c r="B163" s="182"/>
      <c r="C163" s="23"/>
      <c r="D163" s="23"/>
      <c r="E163" s="23"/>
      <c r="F163" s="23"/>
      <c r="G163" s="23" t="s">
        <v>174</v>
      </c>
      <c r="H163" s="182"/>
      <c r="I163" s="23"/>
    </row>
    <row r="164" spans="1:9" ht="18">
      <c r="A164" s="23"/>
      <c r="B164" s="23"/>
      <c r="C164" s="23"/>
      <c r="D164" s="23"/>
      <c r="E164" s="23"/>
      <c r="F164" s="23"/>
      <c r="I164" s="23"/>
    </row>
    <row r="165" spans="1:9" ht="18">
      <c r="A165" s="23" t="s">
        <v>176</v>
      </c>
      <c r="B165" s="182"/>
      <c r="C165" s="150"/>
      <c r="D165" s="150"/>
      <c r="E165" s="150"/>
      <c r="F165" s="150"/>
      <c r="G165" s="23" t="s">
        <v>103</v>
      </c>
      <c r="H165" s="182"/>
      <c r="I165" s="94"/>
    </row>
    <row r="166" spans="1:9" ht="18">
      <c r="A166" s="93"/>
      <c r="B166" s="23"/>
      <c r="C166" s="23"/>
      <c r="D166" s="23"/>
      <c r="E166" s="23"/>
      <c r="F166" s="23"/>
      <c r="G166" s="23"/>
      <c r="H166" s="23"/>
      <c r="I166" s="23"/>
    </row>
    <row r="167" spans="1:9" ht="18">
      <c r="A167" s="23" t="s">
        <v>173</v>
      </c>
      <c r="B167" s="182"/>
      <c r="C167" s="23"/>
      <c r="D167" s="23"/>
      <c r="E167" s="23"/>
      <c r="F167" s="23"/>
      <c r="G167" s="23" t="s">
        <v>48</v>
      </c>
      <c r="H167" s="149"/>
      <c r="I167" s="23"/>
    </row>
    <row r="168" spans="1:9" ht="14.25">
      <c r="A168" s="18"/>
      <c r="B168" s="18"/>
      <c r="C168" s="18"/>
      <c r="D168" s="18"/>
      <c r="E168" s="18"/>
      <c r="F168" s="18"/>
      <c r="G168" s="18"/>
      <c r="H168" s="18"/>
      <c r="I168" s="18"/>
    </row>
    <row r="169" spans="1:9" ht="14.2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8">
      <c r="A170" s="192" t="s">
        <v>49</v>
      </c>
      <c r="B170" s="192">
        <f>A12</f>
        <v>0</v>
      </c>
      <c r="C170" s="103" t="s">
        <v>21</v>
      </c>
      <c r="D170" s="93"/>
      <c r="E170" s="93"/>
      <c r="F170" s="171"/>
      <c r="G170" s="192" t="s">
        <v>49</v>
      </c>
      <c r="H170" s="192">
        <f>A15</f>
        <v>0</v>
      </c>
      <c r="I170" s="103" t="s">
        <v>50</v>
      </c>
    </row>
    <row r="171" spans="1:9" ht="18">
      <c r="A171" s="93"/>
      <c r="B171" s="93"/>
      <c r="C171" s="93"/>
      <c r="D171" s="93"/>
      <c r="E171" s="93"/>
      <c r="F171" s="171"/>
      <c r="G171" s="192" t="s">
        <v>49</v>
      </c>
      <c r="H171" s="192">
        <f>H115</f>
        <v>0</v>
      </c>
      <c r="I171" s="104" t="s">
        <v>71</v>
      </c>
    </row>
    <row r="172" spans="1:9" ht="18">
      <c r="A172" s="93"/>
      <c r="B172" s="93"/>
      <c r="C172" s="93"/>
      <c r="D172" s="93"/>
      <c r="E172" s="93"/>
      <c r="F172" s="93"/>
      <c r="G172" s="93"/>
      <c r="H172" s="93"/>
      <c r="I172" s="93"/>
    </row>
    <row r="173" spans="1:9" ht="20.25">
      <c r="A173" s="328" t="s">
        <v>0</v>
      </c>
      <c r="B173" s="328"/>
      <c r="C173" s="328"/>
      <c r="D173" s="328"/>
      <c r="E173" s="328"/>
      <c r="F173" s="328"/>
      <c r="G173" s="328"/>
      <c r="H173" s="328"/>
      <c r="I173" s="328"/>
    </row>
    <row r="174" spans="1:9" ht="20.25">
      <c r="A174" s="328" t="str">
        <f>A5</f>
        <v>IN COMPOSIZIONE MONOCRATICA</v>
      </c>
      <c r="B174" s="328"/>
      <c r="C174" s="328"/>
      <c r="D174" s="328"/>
      <c r="E174" s="328"/>
      <c r="F174" s="328"/>
      <c r="G174" s="328"/>
      <c r="H174" s="328"/>
      <c r="I174" s="328"/>
    </row>
    <row r="175" spans="1:9" ht="20.25">
      <c r="A175" s="217"/>
      <c r="B175" s="217"/>
      <c r="C175" s="217"/>
      <c r="D175" s="217"/>
      <c r="E175" s="217"/>
      <c r="F175" s="217"/>
      <c r="G175" s="217"/>
      <c r="H175" s="217"/>
      <c r="I175" s="217"/>
    </row>
    <row r="176" spans="1:9" ht="27.75" customHeight="1">
      <c r="A176" s="328" t="s">
        <v>51</v>
      </c>
      <c r="B176" s="328"/>
      <c r="C176" s="328"/>
      <c r="D176" s="328"/>
      <c r="E176" s="328"/>
      <c r="F176" s="328"/>
      <c r="G176" s="328"/>
      <c r="H176" s="328"/>
      <c r="I176" s="328"/>
    </row>
    <row r="177" spans="1:9" ht="27.75" customHeight="1">
      <c r="A177" s="217"/>
      <c r="B177" s="217"/>
      <c r="C177" s="217"/>
      <c r="D177" s="217"/>
      <c r="E177" s="217"/>
      <c r="F177" s="217"/>
      <c r="G177" s="217"/>
      <c r="H177" s="217"/>
      <c r="I177" s="217"/>
    </row>
    <row r="178" spans="1:9" ht="14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8">
      <c r="A179" s="93" t="s">
        <v>72</v>
      </c>
      <c r="B179" s="105">
        <f>F110</f>
        <v>0</v>
      </c>
      <c r="C179" s="93"/>
      <c r="D179" s="93"/>
      <c r="E179" s="93"/>
      <c r="F179" s="93"/>
      <c r="G179" s="93"/>
      <c r="H179" s="93"/>
      <c r="I179" s="93"/>
    </row>
    <row r="180" spans="1:9" ht="18">
      <c r="A180" s="93" t="s">
        <v>116</v>
      </c>
      <c r="B180" s="93"/>
      <c r="C180" s="93"/>
      <c r="D180" s="93"/>
      <c r="E180" s="93"/>
      <c r="F180" s="93"/>
      <c r="H180" s="117">
        <f>C122</f>
        <v>0</v>
      </c>
      <c r="I180" s="93"/>
    </row>
    <row r="181" spans="1:9" ht="18">
      <c r="A181" s="93"/>
      <c r="B181" s="93"/>
      <c r="C181" s="93"/>
      <c r="D181" s="93"/>
      <c r="E181" s="93"/>
      <c r="F181" s="93"/>
      <c r="G181" s="93"/>
      <c r="H181" s="93"/>
      <c r="I181" s="93"/>
    </row>
    <row r="182" spans="1:8" ht="18">
      <c r="A182" s="93" t="s">
        <v>108</v>
      </c>
      <c r="B182" s="93"/>
      <c r="C182" s="106">
        <f>E12</f>
        <v>0</v>
      </c>
      <c r="D182" s="107"/>
      <c r="E182" s="107"/>
      <c r="F182" s="152"/>
      <c r="G182" s="24">
        <f>G52</f>
        <v>0</v>
      </c>
      <c r="H182" s="23" t="s">
        <v>3</v>
      </c>
    </row>
    <row r="183" spans="1:8" ht="18">
      <c r="A183" s="93"/>
      <c r="B183" s="93"/>
      <c r="C183" s="218"/>
      <c r="D183" s="93"/>
      <c r="E183" s="93"/>
      <c r="F183" s="3"/>
      <c r="G183" s="24"/>
      <c r="H183" s="23"/>
    </row>
    <row r="184" spans="1:9" ht="24.75" customHeight="1">
      <c r="A184" s="320" t="s">
        <v>76</v>
      </c>
      <c r="B184" s="320"/>
      <c r="C184" s="320"/>
      <c r="D184" s="320"/>
      <c r="E184" s="320"/>
      <c r="F184" s="320"/>
      <c r="G184" s="320"/>
      <c r="H184" s="320"/>
      <c r="I184" s="320"/>
    </row>
    <row r="185" spans="1:9" ht="18" customHeight="1">
      <c r="A185" s="329" t="s">
        <v>75</v>
      </c>
      <c r="B185" s="329"/>
      <c r="C185" s="194"/>
      <c r="D185" s="194"/>
      <c r="E185" s="194"/>
      <c r="F185" s="194"/>
      <c r="G185" s="194"/>
      <c r="H185" s="194"/>
      <c r="I185" s="194"/>
    </row>
    <row r="186" spans="1:9" ht="75" customHeight="1">
      <c r="A186" s="330" t="str">
        <f>IF(A126=1,B126,IF(A128=1,B128,IF(A130=1,B130)))</f>
        <v>difensore di imputato/indagato ammesso al Patrocinio a spese dello Stato con provvedimento emesso da questo Ufficio in data ____________ (ipotesi ex art. 82 D.P.R. 115/2002)</v>
      </c>
      <c r="B186" s="330"/>
      <c r="C186" s="330"/>
      <c r="D186" s="330"/>
      <c r="E186" s="330"/>
      <c r="F186" s="330"/>
      <c r="G186" s="330"/>
      <c r="H186" s="330"/>
      <c r="I186" s="330"/>
    </row>
    <row r="187" spans="1:9" ht="24.75" customHeight="1">
      <c r="A187" s="320" t="s">
        <v>74</v>
      </c>
      <c r="B187" s="320"/>
      <c r="C187" s="320"/>
      <c r="D187" s="320"/>
      <c r="E187" s="320"/>
      <c r="F187" s="320"/>
      <c r="G187" s="320"/>
      <c r="H187" s="320"/>
      <c r="I187" s="320"/>
    </row>
    <row r="188" spans="1:9" ht="66" customHeight="1">
      <c r="A188" s="331" t="s">
        <v>77</v>
      </c>
      <c r="B188" s="331"/>
      <c r="C188" s="331"/>
      <c r="D188" s="331"/>
      <c r="E188" s="331"/>
      <c r="F188" s="331"/>
      <c r="G188" s="331"/>
      <c r="H188" s="331"/>
      <c r="I188" s="331"/>
    </row>
    <row r="189" spans="1:9" ht="68.25" customHeight="1">
      <c r="A189" s="332" t="s">
        <v>255</v>
      </c>
      <c r="B189" s="332"/>
      <c r="C189" s="332"/>
      <c r="D189" s="332"/>
      <c r="E189" s="332"/>
      <c r="F189" s="332"/>
      <c r="G189" s="332"/>
      <c r="H189" s="332"/>
      <c r="I189" s="332"/>
    </row>
    <row r="190" spans="1:9" ht="36" customHeight="1">
      <c r="A190" s="331" t="s">
        <v>79</v>
      </c>
      <c r="B190" s="331"/>
      <c r="C190" s="331"/>
      <c r="D190" s="331"/>
      <c r="E190" s="331"/>
      <c r="F190" s="331"/>
      <c r="G190" s="331"/>
      <c r="H190" s="331"/>
      <c r="I190" s="331"/>
    </row>
    <row r="191" spans="1:9" ht="20.25" customHeight="1">
      <c r="A191" s="331" t="s">
        <v>78</v>
      </c>
      <c r="B191" s="331"/>
      <c r="C191" s="331"/>
      <c r="D191" s="331"/>
      <c r="E191" s="331"/>
      <c r="F191" s="331"/>
      <c r="G191" s="331"/>
      <c r="H191" s="331"/>
      <c r="I191" s="331"/>
    </row>
    <row r="192" spans="1:9" ht="22.5" customHeight="1">
      <c r="A192" s="320" t="s">
        <v>80</v>
      </c>
      <c r="B192" s="320"/>
      <c r="C192" s="320"/>
      <c r="D192" s="320"/>
      <c r="E192" s="320"/>
      <c r="F192" s="320"/>
      <c r="G192" s="320"/>
      <c r="H192" s="320"/>
      <c r="I192" s="320"/>
    </row>
    <row r="193" spans="1:9" ht="25.5" customHeight="1">
      <c r="A193" s="93" t="s">
        <v>117</v>
      </c>
      <c r="B193" s="165"/>
      <c r="D193" s="93">
        <f>C122</f>
        <v>0</v>
      </c>
      <c r="E193" s="93"/>
      <c r="F193" s="93"/>
      <c r="G193" s="336" t="s">
        <v>168</v>
      </c>
      <c r="H193" s="336"/>
      <c r="I193" s="197">
        <f>I92</f>
        <v>1600.0333333333335</v>
      </c>
    </row>
    <row r="194" spans="1:9" ht="18">
      <c r="A194" s="127" t="s">
        <v>123</v>
      </c>
      <c r="B194" s="93"/>
      <c r="C194" s="93"/>
      <c r="D194" s="93"/>
      <c r="E194" s="93"/>
      <c r="F194" s="93"/>
      <c r="G194" s="184"/>
      <c r="I194" s="93"/>
    </row>
    <row r="195" spans="1:9" ht="18">
      <c r="A195" s="93" t="s">
        <v>169</v>
      </c>
      <c r="B195" s="93"/>
      <c r="C195" s="353">
        <f>I94</f>
        <v>0</v>
      </c>
      <c r="D195" s="353"/>
      <c r="E195" s="127" t="s">
        <v>124</v>
      </c>
      <c r="F195" s="93"/>
      <c r="G195" s="184"/>
      <c r="I195" s="93"/>
    </row>
    <row r="196" spans="1:9" ht="18">
      <c r="A196" s="93"/>
      <c r="B196" s="93"/>
      <c r="C196" s="93"/>
      <c r="D196" s="93"/>
      <c r="E196" s="165"/>
      <c r="F196" s="93"/>
      <c r="G196" s="93"/>
      <c r="H196" s="93"/>
      <c r="I196" s="93"/>
    </row>
    <row r="197" spans="1:9" ht="21" customHeight="1">
      <c r="A197" s="344" t="s">
        <v>109</v>
      </c>
      <c r="B197" s="344"/>
      <c r="C197" s="344"/>
      <c r="D197" s="344"/>
      <c r="E197" s="344"/>
      <c r="F197" s="344"/>
      <c r="G197" s="344"/>
      <c r="H197" s="344"/>
      <c r="I197" s="344"/>
    </row>
    <row r="198" spans="1:9" ht="42" customHeight="1">
      <c r="A198" s="344" t="s">
        <v>82</v>
      </c>
      <c r="B198" s="344"/>
      <c r="C198" s="344"/>
      <c r="D198" s="344"/>
      <c r="E198" s="344"/>
      <c r="F198" s="344"/>
      <c r="G198" s="344"/>
      <c r="H198" s="344"/>
      <c r="I198" s="344"/>
    </row>
    <row r="199" spans="1:9" ht="39.75" customHeight="1">
      <c r="A199" s="344" t="s">
        <v>83</v>
      </c>
      <c r="B199" s="344"/>
      <c r="C199" s="344"/>
      <c r="D199" s="344"/>
      <c r="E199" s="344"/>
      <c r="F199" s="344"/>
      <c r="G199" s="344"/>
      <c r="H199" s="344"/>
      <c r="I199" s="344"/>
    </row>
    <row r="200" spans="1:9" ht="24.75" customHeight="1">
      <c r="A200" s="93" t="s">
        <v>52</v>
      </c>
      <c r="B200" s="93"/>
      <c r="C200" s="93"/>
      <c r="D200" s="93"/>
      <c r="E200" s="93"/>
      <c r="F200" s="93"/>
      <c r="G200" s="93"/>
      <c r="H200" s="93"/>
      <c r="I200" s="93"/>
    </row>
    <row r="201" spans="1:9" ht="18">
      <c r="A201" s="93"/>
      <c r="B201" s="93"/>
      <c r="C201" s="93"/>
      <c r="D201" s="93"/>
      <c r="E201" s="93"/>
      <c r="F201" s="165"/>
      <c r="G201" s="165"/>
      <c r="H201" s="93" t="s">
        <v>53</v>
      </c>
      <c r="I201" s="93"/>
    </row>
    <row r="202" spans="1:9" ht="17.25" customHeight="1">
      <c r="A202" s="165"/>
      <c r="B202" s="165"/>
      <c r="C202" s="165"/>
      <c r="D202" s="165"/>
      <c r="E202" s="93"/>
      <c r="F202" s="165"/>
      <c r="G202" s="93"/>
      <c r="H202" s="93"/>
      <c r="I202" s="93"/>
    </row>
    <row r="203" spans="1:9" ht="18">
      <c r="A203" s="93" t="s">
        <v>106</v>
      </c>
      <c r="B203" s="93"/>
      <c r="C203" s="93"/>
      <c r="D203" s="93"/>
      <c r="E203" s="93"/>
      <c r="F203" s="93"/>
      <c r="G203" s="93"/>
      <c r="H203" s="93"/>
      <c r="I203" s="93"/>
    </row>
    <row r="204" spans="1:9" ht="18">
      <c r="A204" s="93" t="s">
        <v>70</v>
      </c>
      <c r="B204" s="93"/>
      <c r="C204" s="93"/>
      <c r="D204" s="93"/>
      <c r="E204" s="93"/>
      <c r="F204" s="93"/>
      <c r="G204" s="93"/>
      <c r="H204" s="93"/>
      <c r="I204" s="93"/>
    </row>
    <row r="205" spans="1:9" ht="18">
      <c r="A205" s="93" t="s">
        <v>84</v>
      </c>
      <c r="B205" s="93"/>
      <c r="C205" s="93"/>
      <c r="D205" s="93"/>
      <c r="E205" s="93"/>
      <c r="F205" s="93"/>
      <c r="G205" s="93"/>
      <c r="H205" s="93"/>
      <c r="I205" s="93"/>
    </row>
    <row r="206" spans="1:9" ht="18">
      <c r="A206" s="108"/>
      <c r="B206" s="108"/>
      <c r="C206" s="108"/>
      <c r="D206" s="108"/>
      <c r="E206" s="108"/>
      <c r="F206" s="108"/>
      <c r="G206" s="165"/>
      <c r="H206" s="104" t="s">
        <v>54</v>
      </c>
      <c r="I206" s="108"/>
    </row>
    <row r="207" spans="1:9" ht="44.25" customHeight="1">
      <c r="A207" s="10"/>
      <c r="B207" s="9"/>
      <c r="C207" s="9"/>
      <c r="D207" s="9"/>
      <c r="E207" s="9"/>
      <c r="F207" s="9"/>
      <c r="G207" s="17"/>
      <c r="H207" s="17"/>
      <c r="I207" s="9"/>
    </row>
    <row r="208" spans="1:9" ht="23.25" customHeight="1">
      <c r="A208" s="333" t="s">
        <v>85</v>
      </c>
      <c r="B208" s="334"/>
      <c r="C208" s="334"/>
      <c r="D208" s="334"/>
      <c r="E208" s="334"/>
      <c r="F208" s="334"/>
      <c r="G208" s="334"/>
      <c r="H208" s="334"/>
      <c r="I208" s="335"/>
    </row>
    <row r="209" spans="1:9" ht="18">
      <c r="A209" s="109" t="s">
        <v>86</v>
      </c>
      <c r="B209" s="93"/>
      <c r="C209" s="93"/>
      <c r="D209" s="93"/>
      <c r="E209" s="93"/>
      <c r="F209" s="93"/>
      <c r="G209" s="93"/>
      <c r="H209" s="93"/>
      <c r="I209" s="110"/>
    </row>
    <row r="210" spans="1:9" ht="19.5" customHeight="1">
      <c r="A210" s="173" t="s">
        <v>104</v>
      </c>
      <c r="B210" s="93"/>
      <c r="C210" s="93"/>
      <c r="D210" s="93"/>
      <c r="E210" s="93"/>
      <c r="F210" s="93"/>
      <c r="G210" s="93"/>
      <c r="H210" s="93"/>
      <c r="I210" s="110"/>
    </row>
    <row r="211" spans="1:9" ht="23.25" customHeight="1">
      <c r="A211" s="173" t="s">
        <v>105</v>
      </c>
      <c r="B211" s="93"/>
      <c r="C211" s="93"/>
      <c r="D211" s="93"/>
      <c r="E211" s="93"/>
      <c r="F211" s="93"/>
      <c r="G211" s="93"/>
      <c r="H211" s="93"/>
      <c r="I211" s="110"/>
    </row>
    <row r="212" spans="1:9" ht="18">
      <c r="A212" s="338" t="s">
        <v>87</v>
      </c>
      <c r="B212" s="339"/>
      <c r="C212" s="339"/>
      <c r="D212" s="339"/>
      <c r="E212" s="339"/>
      <c r="F212" s="339"/>
      <c r="G212" s="339"/>
      <c r="H212" s="339"/>
      <c r="I212" s="340"/>
    </row>
    <row r="213" spans="1:9" ht="17.25">
      <c r="A213" s="341" t="s">
        <v>39</v>
      </c>
      <c r="B213" s="320"/>
      <c r="C213" s="320"/>
      <c r="D213" s="320"/>
      <c r="E213" s="320"/>
      <c r="F213" s="320"/>
      <c r="G213" s="320"/>
      <c r="H213" s="320"/>
      <c r="I213" s="342"/>
    </row>
    <row r="214" spans="1:9" ht="18">
      <c r="A214" s="109" t="s">
        <v>92</v>
      </c>
      <c r="B214" s="93"/>
      <c r="C214" s="93"/>
      <c r="D214" s="93"/>
      <c r="E214" s="93"/>
      <c r="F214" s="93"/>
      <c r="G214" s="93"/>
      <c r="H214" s="93"/>
      <c r="I214" s="110"/>
    </row>
    <row r="215" spans="1:9" ht="18">
      <c r="A215" s="109"/>
      <c r="B215" s="93"/>
      <c r="C215" s="93"/>
      <c r="D215" s="93"/>
      <c r="E215" s="93"/>
      <c r="F215" s="93"/>
      <c r="G215" s="93"/>
      <c r="H215" s="93"/>
      <c r="I215" s="110"/>
    </row>
    <row r="216" spans="1:9" ht="18">
      <c r="A216" s="109" t="s">
        <v>88</v>
      </c>
      <c r="B216" s="93"/>
      <c r="C216" s="93"/>
      <c r="D216" s="93"/>
      <c r="E216" s="93"/>
      <c r="F216" s="93"/>
      <c r="G216" s="93"/>
      <c r="H216" s="93"/>
      <c r="I216" s="110"/>
    </row>
    <row r="217" spans="1:9" ht="18">
      <c r="A217" s="174"/>
      <c r="B217" s="107"/>
      <c r="C217" s="107"/>
      <c r="D217" s="107"/>
      <c r="E217" s="107"/>
      <c r="F217" s="107"/>
      <c r="G217" s="107"/>
      <c r="H217" s="107" t="s">
        <v>89</v>
      </c>
      <c r="I217" s="175"/>
    </row>
    <row r="218" spans="1:9" ht="63" customHeight="1">
      <c r="A218" s="171"/>
      <c r="B218" s="171"/>
      <c r="C218" s="171"/>
      <c r="D218" s="171"/>
      <c r="E218" s="171"/>
      <c r="F218" s="171"/>
      <c r="G218" s="171"/>
      <c r="H218" s="171"/>
      <c r="I218" s="171"/>
    </row>
    <row r="219" spans="1:9" ht="17.25">
      <c r="A219" s="343" t="s">
        <v>90</v>
      </c>
      <c r="B219" s="343"/>
      <c r="C219" s="343"/>
      <c r="D219" s="343"/>
      <c r="E219" s="343"/>
      <c r="F219" s="343"/>
      <c r="G219" s="343"/>
      <c r="H219" s="343"/>
      <c r="I219" s="343"/>
    </row>
    <row r="220" spans="1:9" ht="18">
      <c r="A220" s="176"/>
      <c r="B220" s="177"/>
      <c r="C220" s="177"/>
      <c r="D220" s="177"/>
      <c r="E220" s="177"/>
      <c r="F220" s="177"/>
      <c r="G220" s="177"/>
      <c r="H220" s="177"/>
      <c r="I220" s="178"/>
    </row>
    <row r="221" spans="1:9" ht="18">
      <c r="A221" s="179" t="s">
        <v>91</v>
      </c>
      <c r="B221" s="93"/>
      <c r="C221" s="93"/>
      <c r="D221" s="93"/>
      <c r="E221" s="93"/>
      <c r="F221" s="93"/>
      <c r="G221" s="93"/>
      <c r="H221" s="93"/>
      <c r="I221" s="110"/>
    </row>
    <row r="222" spans="1:9" ht="18">
      <c r="A222" s="109"/>
      <c r="B222" s="93"/>
      <c r="C222" s="93"/>
      <c r="D222" s="93"/>
      <c r="E222" s="93"/>
      <c r="F222" s="93"/>
      <c r="G222" s="93"/>
      <c r="H222" s="93"/>
      <c r="I222" s="110"/>
    </row>
    <row r="223" spans="1:9" ht="18">
      <c r="A223" s="109" t="s">
        <v>88</v>
      </c>
      <c r="B223" s="93"/>
      <c r="C223" s="93"/>
      <c r="D223" s="93"/>
      <c r="E223" s="93"/>
      <c r="F223" s="93"/>
      <c r="G223" s="93"/>
      <c r="H223" s="93"/>
      <c r="I223" s="110"/>
    </row>
    <row r="224" spans="1:9" ht="18">
      <c r="A224" s="174"/>
      <c r="B224" s="107"/>
      <c r="C224" s="107"/>
      <c r="D224" s="107"/>
      <c r="E224" s="107"/>
      <c r="F224" s="107"/>
      <c r="G224" s="107"/>
      <c r="H224" s="107" t="s">
        <v>89</v>
      </c>
      <c r="I224" s="175"/>
    </row>
    <row r="225" spans="1:9" ht="18">
      <c r="A225" s="171"/>
      <c r="B225" s="171"/>
      <c r="C225" s="171"/>
      <c r="D225" s="171"/>
      <c r="E225" s="171"/>
      <c r="F225" s="171"/>
      <c r="G225" s="171"/>
      <c r="H225" s="171"/>
      <c r="I225" s="171"/>
    </row>
    <row r="226" spans="1:9" ht="14.25">
      <c r="A226" s="155"/>
      <c r="B226" s="155"/>
      <c r="C226" s="155"/>
      <c r="D226" s="155"/>
      <c r="E226" s="155"/>
      <c r="F226" s="155"/>
      <c r="G226" s="155"/>
      <c r="H226" s="155"/>
      <c r="I226" s="155"/>
    </row>
  </sheetData>
  <sheetProtection password="B1E4" sheet="1" formatCells="0" selectLockedCells="1"/>
  <mergeCells count="73">
    <mergeCell ref="A9:I9"/>
    <mergeCell ref="A10:B10"/>
    <mergeCell ref="B12:C12"/>
    <mergeCell ref="A1:I1"/>
    <mergeCell ref="A2:I2"/>
    <mergeCell ref="A4:I4"/>
    <mergeCell ref="A5:I5"/>
    <mergeCell ref="A7:I7"/>
    <mergeCell ref="A8:I8"/>
    <mergeCell ref="B13:C13"/>
    <mergeCell ref="B19:E19"/>
    <mergeCell ref="C23:E23"/>
    <mergeCell ref="H23:I23"/>
    <mergeCell ref="A48:I48"/>
    <mergeCell ref="C24:E24"/>
    <mergeCell ref="B29:E29"/>
    <mergeCell ref="H29:I29"/>
    <mergeCell ref="B34:E34"/>
    <mergeCell ref="H34:I34"/>
    <mergeCell ref="B35:E35"/>
    <mergeCell ref="H38:I38"/>
    <mergeCell ref="B42:E42"/>
    <mergeCell ref="H42:I42"/>
    <mergeCell ref="A49:I49"/>
    <mergeCell ref="A53:I53"/>
    <mergeCell ref="A44:I44"/>
    <mergeCell ref="A56:F56"/>
    <mergeCell ref="A57:F57"/>
    <mergeCell ref="A95:I95"/>
    <mergeCell ref="A36:I36"/>
    <mergeCell ref="B38:E38"/>
    <mergeCell ref="A40:I40"/>
    <mergeCell ref="A46:I46"/>
    <mergeCell ref="A47:I47"/>
    <mergeCell ref="A103:I103"/>
    <mergeCell ref="A104:I104"/>
    <mergeCell ref="A108:I108"/>
    <mergeCell ref="A109:I109"/>
    <mergeCell ref="A110:E110"/>
    <mergeCell ref="F110:I110"/>
    <mergeCell ref="A112:I113"/>
    <mergeCell ref="A124:I124"/>
    <mergeCell ref="B126:I126"/>
    <mergeCell ref="B128:I128"/>
    <mergeCell ref="B130:I130"/>
    <mergeCell ref="A131:I131"/>
    <mergeCell ref="A133:I133"/>
    <mergeCell ref="A135:I135"/>
    <mergeCell ref="A138:I138"/>
    <mergeCell ref="A141:B141"/>
    <mergeCell ref="C142:D142"/>
    <mergeCell ref="B144:C144"/>
    <mergeCell ref="A173:I173"/>
    <mergeCell ref="A174:I174"/>
    <mergeCell ref="A176:I176"/>
    <mergeCell ref="A184:I184"/>
    <mergeCell ref="A185:B185"/>
    <mergeCell ref="A186:I186"/>
    <mergeCell ref="A187:I187"/>
    <mergeCell ref="A188:I188"/>
    <mergeCell ref="A189:I189"/>
    <mergeCell ref="A190:I190"/>
    <mergeCell ref="A191:I191"/>
    <mergeCell ref="A192:I192"/>
    <mergeCell ref="G193:H193"/>
    <mergeCell ref="C195:D195"/>
    <mergeCell ref="A219:I219"/>
    <mergeCell ref="A197:I197"/>
    <mergeCell ref="A198:I198"/>
    <mergeCell ref="A199:I199"/>
    <mergeCell ref="A208:I208"/>
    <mergeCell ref="A212:I212"/>
    <mergeCell ref="A213:I213"/>
  </mergeCells>
  <conditionalFormatting sqref="B161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3">
    <dataValidation type="whole" allowBlank="1" showInputMessage="1" showErrorMessage="1" sqref="A45 G30 G35 A35 F39:G39 F45 F43">
      <formula1>1</formula1>
      <formula2>99</formula2>
    </dataValidation>
    <dataValidation type="whole" allowBlank="1" showInputMessage="1" showErrorMessage="1" sqref="A30">
      <formula1>1</formula1>
      <formula2>999</formula2>
    </dataValidation>
    <dataValidation type="whole" allowBlank="1" showInputMessage="1" showErrorMessage="1" sqref="G25 G43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3" manualBreakCount="3">
    <brk id="49" max="8" man="1"/>
    <brk id="106" max="8" man="1"/>
    <brk id="168" max="8" man="1"/>
  </rowBreaks>
  <drawing r:id="rId3"/>
  <legacyDrawing r:id="rId2"/>
  <oleObjects>
    <oleObject progId="Word.Picture.8" shapeId="151122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zoomScalePageLayoutView="0" workbookViewId="0" topLeftCell="A16">
      <selection activeCell="A12" sqref="A12"/>
    </sheetView>
  </sheetViews>
  <sheetFormatPr defaultColWidth="9.140625" defaultRowHeight="15"/>
  <cols>
    <col min="1" max="1" width="12.57421875" style="153" customWidth="1"/>
    <col min="2" max="2" width="11.00390625" style="153" bestFit="1" customWidth="1"/>
    <col min="3" max="5" width="9.7109375" style="153" customWidth="1"/>
    <col min="6" max="6" width="12.7109375" style="153" customWidth="1"/>
    <col min="7" max="7" width="14.140625" style="153" customWidth="1"/>
    <col min="8" max="8" width="13.421875" style="153" customWidth="1"/>
    <col min="9" max="9" width="23.57421875" style="153" customWidth="1"/>
    <col min="10" max="16384" width="9.140625" style="153" customWidth="1"/>
  </cols>
  <sheetData>
    <row r="1" spans="1:9" ht="69.75" customHeight="1" thickBot="1">
      <c r="A1" s="264" t="s">
        <v>61</v>
      </c>
      <c r="B1" s="265"/>
      <c r="C1" s="265"/>
      <c r="D1" s="265"/>
      <c r="E1" s="265"/>
      <c r="F1" s="265"/>
      <c r="G1" s="265"/>
      <c r="H1" s="265"/>
      <c r="I1" s="266"/>
    </row>
    <row r="2" spans="1:9" ht="42" customHeight="1" thickBot="1">
      <c r="A2" s="267" t="s">
        <v>98</v>
      </c>
      <c r="B2" s="268"/>
      <c r="C2" s="268"/>
      <c r="D2" s="268"/>
      <c r="E2" s="268"/>
      <c r="F2" s="268"/>
      <c r="G2" s="268"/>
      <c r="H2" s="268"/>
      <c r="I2" s="269"/>
    </row>
    <row r="3" spans="1:9" ht="14.25" customHeight="1">
      <c r="A3" s="52"/>
      <c r="B3" s="26"/>
      <c r="C3" s="26"/>
      <c r="D3" s="26"/>
      <c r="E3" s="26"/>
      <c r="F3" s="26"/>
      <c r="G3" s="26"/>
      <c r="H3" s="26"/>
      <c r="I3" s="26"/>
    </row>
    <row r="4" spans="1:9" ht="21" customHeight="1">
      <c r="A4" s="270" t="s">
        <v>0</v>
      </c>
      <c r="B4" s="270"/>
      <c r="C4" s="270"/>
      <c r="D4" s="270"/>
      <c r="E4" s="270"/>
      <c r="F4" s="270"/>
      <c r="G4" s="270"/>
      <c r="H4" s="270"/>
      <c r="I4" s="270"/>
    </row>
    <row r="5" spans="1:9" ht="23.25" customHeight="1">
      <c r="A5" s="270" t="str">
        <f>IF(A21=2,"IN COMPOSIZIONE COLLEGIALE",IF(A21=1,"IN COMPOSIZIONE MONOCRATICA"))</f>
        <v>IN COMPOSIZIONE MONOCRATICA</v>
      </c>
      <c r="B5" s="270"/>
      <c r="C5" s="270"/>
      <c r="D5" s="270"/>
      <c r="E5" s="270"/>
      <c r="F5" s="270"/>
      <c r="G5" s="270"/>
      <c r="H5" s="270"/>
      <c r="I5" s="270"/>
    </row>
    <row r="6" spans="1:9" ht="17.2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0.25" customHeight="1">
      <c r="A7" s="270" t="s">
        <v>63</v>
      </c>
      <c r="B7" s="270"/>
      <c r="C7" s="270"/>
      <c r="D7" s="270"/>
      <c r="E7" s="270"/>
      <c r="F7" s="270"/>
      <c r="G7" s="270"/>
      <c r="H7" s="270"/>
      <c r="I7" s="270"/>
    </row>
    <row r="8" spans="1:9" ht="22.5" customHeight="1">
      <c r="A8" s="270" t="s">
        <v>247</v>
      </c>
      <c r="B8" s="270"/>
      <c r="C8" s="270"/>
      <c r="D8" s="270"/>
      <c r="E8" s="270"/>
      <c r="F8" s="270"/>
      <c r="G8" s="270"/>
      <c r="H8" s="270"/>
      <c r="I8" s="270"/>
    </row>
    <row r="9" spans="1:9" ht="15.75" thickBot="1">
      <c r="A9" s="356"/>
      <c r="B9" s="356"/>
      <c r="C9" s="356"/>
      <c r="D9" s="356"/>
      <c r="E9" s="356"/>
      <c r="F9" s="356"/>
      <c r="G9" s="356"/>
      <c r="H9" s="356"/>
      <c r="I9" s="356"/>
    </row>
    <row r="10" spans="1:9" s="155" customFormat="1" ht="15.75">
      <c r="A10" s="258" t="s">
        <v>1</v>
      </c>
      <c r="B10" s="259"/>
      <c r="C10" s="99"/>
      <c r="D10" s="154"/>
      <c r="E10" s="29" t="s">
        <v>2</v>
      </c>
      <c r="F10" s="37"/>
      <c r="G10" s="37"/>
      <c r="H10" s="37"/>
      <c r="I10" s="99"/>
    </row>
    <row r="11" spans="1:9" s="155" customFormat="1" ht="15.75">
      <c r="A11" s="34" t="s">
        <v>21</v>
      </c>
      <c r="B11" s="14"/>
      <c r="C11" s="100"/>
      <c r="D11" s="154"/>
      <c r="E11" s="30" t="s">
        <v>62</v>
      </c>
      <c r="F11" s="11"/>
      <c r="G11" s="11"/>
      <c r="H11" s="11"/>
      <c r="I11" s="100"/>
    </row>
    <row r="12" spans="1:9" s="155" customFormat="1" ht="15">
      <c r="A12" s="35"/>
      <c r="B12" s="260" t="s">
        <v>65</v>
      </c>
      <c r="C12" s="261"/>
      <c r="D12" s="154"/>
      <c r="E12" s="31"/>
      <c r="F12" s="207"/>
      <c r="G12" s="207"/>
      <c r="H12" s="208" t="s">
        <v>113</v>
      </c>
      <c r="I12" s="114"/>
    </row>
    <row r="13" spans="1:9" s="155" customFormat="1" ht="15">
      <c r="A13" s="202"/>
      <c r="B13" s="262"/>
      <c r="C13" s="263"/>
      <c r="D13" s="154"/>
      <c r="E13" s="32"/>
      <c r="F13" s="209"/>
      <c r="G13" s="209"/>
      <c r="H13" s="208" t="s">
        <v>113</v>
      </c>
      <c r="I13" s="115"/>
    </row>
    <row r="14" spans="1:9" s="155" customFormat="1" ht="15">
      <c r="A14" s="34" t="s">
        <v>180</v>
      </c>
      <c r="B14" s="12"/>
      <c r="C14" s="100"/>
      <c r="D14" s="154"/>
      <c r="E14" s="32"/>
      <c r="F14" s="209"/>
      <c r="G14" s="209"/>
      <c r="H14" s="208" t="s">
        <v>113</v>
      </c>
      <c r="I14" s="115"/>
    </row>
    <row r="15" spans="1:9" s="155" customFormat="1" ht="15.75" thickBot="1">
      <c r="A15" s="36"/>
      <c r="B15" s="203"/>
      <c r="C15" s="42"/>
      <c r="D15" s="100"/>
      <c r="E15" s="33"/>
      <c r="F15" s="210"/>
      <c r="G15" s="210"/>
      <c r="H15" s="208" t="s">
        <v>113</v>
      </c>
      <c r="I15" s="116"/>
    </row>
    <row r="16" spans="1:9" ht="14.25">
      <c r="A16" s="28" t="s">
        <v>126</v>
      </c>
      <c r="B16" s="4"/>
      <c r="C16" s="156"/>
      <c r="D16" s="157"/>
      <c r="E16" s="158"/>
      <c r="F16" s="158"/>
      <c r="G16" s="158"/>
      <c r="H16" s="158"/>
      <c r="I16" s="158"/>
    </row>
    <row r="17" spans="1:9" s="3" customFormat="1" ht="14.25">
      <c r="A17" s="28" t="s">
        <v>112</v>
      </c>
      <c r="B17" s="4"/>
      <c r="C17" s="156"/>
      <c r="D17" s="157"/>
      <c r="E17" s="157"/>
      <c r="F17" s="157"/>
      <c r="G17" s="157"/>
      <c r="H17" s="157"/>
      <c r="I17" s="157"/>
    </row>
    <row r="18" spans="1:9" ht="1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29" t="s">
        <v>4</v>
      </c>
      <c r="B19" s="39" t="s">
        <v>8</v>
      </c>
      <c r="C19" s="274" t="s">
        <v>94</v>
      </c>
      <c r="D19" s="274"/>
      <c r="E19" s="275"/>
      <c r="F19" s="154"/>
      <c r="G19" s="29" t="s">
        <v>7</v>
      </c>
      <c r="H19" s="274" t="s">
        <v>251</v>
      </c>
      <c r="I19" s="275"/>
    </row>
    <row r="20" spans="1:9" ht="15">
      <c r="A20" s="56"/>
      <c r="B20" s="14"/>
      <c r="C20" s="276" t="s">
        <v>95</v>
      </c>
      <c r="D20" s="276"/>
      <c r="E20" s="277"/>
      <c r="F20" s="154"/>
      <c r="G20" s="56"/>
      <c r="H20" s="276" t="s">
        <v>252</v>
      </c>
      <c r="I20" s="277"/>
    </row>
    <row r="21" spans="1:9" ht="15.75" thickBot="1">
      <c r="A21" s="40">
        <v>1</v>
      </c>
      <c r="B21" s="41"/>
      <c r="C21" s="41"/>
      <c r="D21" s="41"/>
      <c r="E21" s="42"/>
      <c r="F21" s="154"/>
      <c r="G21" s="40">
        <v>1</v>
      </c>
      <c r="H21" s="41"/>
      <c r="I21" s="43"/>
    </row>
    <row r="22" spans="1:9" ht="14.25">
      <c r="A22" s="28" t="s">
        <v>141</v>
      </c>
      <c r="B22" s="5"/>
      <c r="C22" s="5"/>
      <c r="D22" s="5"/>
      <c r="E22" s="5"/>
      <c r="F22" s="5"/>
      <c r="G22" s="5"/>
      <c r="H22" s="5"/>
      <c r="I22" s="5"/>
    </row>
    <row r="23" spans="1:9" ht="27" customHeight="1">
      <c r="A23" s="288" t="s">
        <v>142</v>
      </c>
      <c r="B23" s="288"/>
      <c r="C23" s="288"/>
      <c r="D23" s="288"/>
      <c r="E23" s="288"/>
      <c r="F23" s="288"/>
      <c r="G23" s="288"/>
      <c r="H23" s="288"/>
      <c r="I23" s="288"/>
    </row>
    <row r="24" spans="1:9" ht="15" customHeight="1" thickBot="1">
      <c r="A24" s="113"/>
      <c r="B24" s="113"/>
      <c r="C24" s="113"/>
      <c r="D24" s="113"/>
      <c r="E24" s="113"/>
      <c r="F24" s="113"/>
      <c r="G24" s="113"/>
      <c r="H24" s="113"/>
      <c r="I24" s="113"/>
    </row>
    <row r="25" spans="1:10" ht="15">
      <c r="A25" s="132" t="s">
        <v>20</v>
      </c>
      <c r="B25" s="39"/>
      <c r="C25" s="133">
        <f>A12</f>
        <v>0</v>
      </c>
      <c r="D25" s="134" t="s">
        <v>21</v>
      </c>
      <c r="E25" s="151"/>
      <c r="F25" s="133">
        <f>A15</f>
        <v>0</v>
      </c>
      <c r="G25" s="134" t="str">
        <f>A14</f>
        <v>R.G. Es. Trib</v>
      </c>
      <c r="H25" s="135">
        <f>B13</f>
        <v>0</v>
      </c>
      <c r="I25" s="131" t="s">
        <v>66</v>
      </c>
      <c r="J25" s="214"/>
    </row>
    <row r="26" spans="1:9" ht="10.5" customHeight="1">
      <c r="A26" s="69"/>
      <c r="B26" s="14"/>
      <c r="C26" s="14"/>
      <c r="D26" s="3"/>
      <c r="E26" s="3"/>
      <c r="F26" s="14"/>
      <c r="G26" s="14"/>
      <c r="H26" s="14"/>
      <c r="I26" s="65"/>
    </row>
    <row r="27" spans="1:9" ht="15">
      <c r="A27" s="69" t="s">
        <v>22</v>
      </c>
      <c r="B27" s="14"/>
      <c r="C27" s="15">
        <f>E12</f>
        <v>0</v>
      </c>
      <c r="D27" s="15"/>
      <c r="E27" s="15"/>
      <c r="F27" s="15"/>
      <c r="G27" s="148"/>
      <c r="H27" s="18" t="s">
        <v>3</v>
      </c>
      <c r="I27" s="65"/>
    </row>
    <row r="28" spans="1:9" ht="14.25">
      <c r="A28" s="283" t="s">
        <v>139</v>
      </c>
      <c r="B28" s="284"/>
      <c r="C28" s="284"/>
      <c r="D28" s="284"/>
      <c r="E28" s="284"/>
      <c r="F28" s="284"/>
      <c r="G28" s="284"/>
      <c r="H28" s="284"/>
      <c r="I28" s="285"/>
    </row>
    <row r="29" spans="1:9" ht="18.75" customHeight="1">
      <c r="A29" s="57" t="s">
        <v>23</v>
      </c>
      <c r="B29" s="58"/>
      <c r="C29" s="58"/>
      <c r="D29" s="58"/>
      <c r="E29" s="58"/>
      <c r="F29" s="162"/>
      <c r="G29" s="59" t="s">
        <v>143</v>
      </c>
      <c r="H29" s="60"/>
      <c r="I29" s="61"/>
    </row>
    <row r="30" spans="1:9" ht="15">
      <c r="A30" s="62" t="s">
        <v>144</v>
      </c>
      <c r="B30" s="63"/>
      <c r="C30" s="63"/>
      <c r="D30" s="63"/>
      <c r="E30" s="63"/>
      <c r="F30" s="3"/>
      <c r="G30" s="139">
        <v>450</v>
      </c>
      <c r="H30" s="14"/>
      <c r="I30" s="65"/>
    </row>
    <row r="31" spans="1:9" ht="18" customHeight="1">
      <c r="A31" s="279" t="s">
        <v>26</v>
      </c>
      <c r="B31" s="280"/>
      <c r="C31" s="280"/>
      <c r="D31" s="280"/>
      <c r="E31" s="280"/>
      <c r="F31" s="280"/>
      <c r="G31" s="140">
        <f>IF(G21=2,450,IF(G21=1,0))</f>
        <v>0</v>
      </c>
      <c r="H31" s="64"/>
      <c r="I31" s="66"/>
    </row>
    <row r="32" spans="1:9" ht="15">
      <c r="A32" s="57" t="s">
        <v>27</v>
      </c>
      <c r="B32" s="16"/>
      <c r="C32" s="16"/>
      <c r="D32" s="16"/>
      <c r="E32" s="16"/>
      <c r="F32" s="162"/>
      <c r="G32" s="67">
        <f>SUM(G30:G31)</f>
        <v>450</v>
      </c>
      <c r="H32" s="67"/>
      <c r="I32" s="68">
        <f>+G32</f>
        <v>450</v>
      </c>
    </row>
    <row r="33" spans="1:9" ht="15">
      <c r="A33" s="56"/>
      <c r="B33" s="14"/>
      <c r="C33" s="14"/>
      <c r="D33" s="14"/>
      <c r="E33" s="14"/>
      <c r="F33" s="3"/>
      <c r="G33" s="14"/>
      <c r="H33" s="14"/>
      <c r="I33" s="65"/>
    </row>
    <row r="34" spans="1:9" ht="15">
      <c r="A34" s="112" t="s">
        <v>28</v>
      </c>
      <c r="B34" s="15"/>
      <c r="C34" s="15"/>
      <c r="D34" s="15"/>
      <c r="E34" s="15"/>
      <c r="F34" s="152"/>
      <c r="G34" s="59" t="s">
        <v>29</v>
      </c>
      <c r="H34" s="15"/>
      <c r="I34" s="61" t="s">
        <v>107</v>
      </c>
    </row>
    <row r="35" spans="1:9" ht="15">
      <c r="A35" s="56" t="s">
        <v>58</v>
      </c>
      <c r="B35" s="14"/>
      <c r="C35" s="14"/>
      <c r="D35" s="14"/>
      <c r="E35" s="14"/>
      <c r="F35" s="3"/>
      <c r="G35" s="195">
        <f>IF(A21=2,40,IF(A21=1,0))</f>
        <v>0</v>
      </c>
      <c r="H35" s="14"/>
      <c r="I35" s="70">
        <f>+G35*I32/100</f>
        <v>0</v>
      </c>
    </row>
    <row r="36" spans="1:9" ht="15.75" thickBot="1">
      <c r="A36" s="73"/>
      <c r="B36" s="41"/>
      <c r="C36" s="41"/>
      <c r="D36" s="41"/>
      <c r="E36" s="41"/>
      <c r="F36" s="163"/>
      <c r="G36" s="189"/>
      <c r="H36" s="41"/>
      <c r="I36" s="43"/>
    </row>
    <row r="37" spans="1:9" ht="15.75" thickBot="1">
      <c r="A37" s="69" t="s">
        <v>30</v>
      </c>
      <c r="B37" s="14"/>
      <c r="C37" s="14"/>
      <c r="D37" s="14"/>
      <c r="E37" s="14"/>
      <c r="F37" s="3"/>
      <c r="G37" s="75">
        <f>I32+I35</f>
        <v>450</v>
      </c>
      <c r="H37" s="13" t="s">
        <v>31</v>
      </c>
      <c r="I37" s="138">
        <f>G37-(G37/3)</f>
        <v>300</v>
      </c>
    </row>
    <row r="38" spans="1:9" ht="15.75" thickBot="1">
      <c r="A38" s="21"/>
      <c r="B38" s="14"/>
      <c r="C38" s="14"/>
      <c r="D38" s="14"/>
      <c r="E38" s="14"/>
      <c r="F38" s="14"/>
      <c r="G38" s="75"/>
      <c r="H38" s="14"/>
      <c r="I38" s="78"/>
    </row>
    <row r="39" spans="1:9" ht="15.75" thickBot="1">
      <c r="A39" s="69" t="s">
        <v>119</v>
      </c>
      <c r="B39" s="3"/>
      <c r="C39" s="14"/>
      <c r="D39" s="14"/>
      <c r="E39" s="14"/>
      <c r="F39" s="136">
        <v>0</v>
      </c>
      <c r="G39" s="14" t="s">
        <v>6</v>
      </c>
      <c r="H39" s="14"/>
      <c r="I39" s="79">
        <f>LOOKUP(F39,{0,1},{0,450})</f>
        <v>0</v>
      </c>
    </row>
    <row r="40" spans="1:9" ht="15" thickBot="1">
      <c r="A40" s="20" t="s">
        <v>136</v>
      </c>
      <c r="B40" s="3"/>
      <c r="C40" s="19"/>
      <c r="D40" s="19"/>
      <c r="E40" s="19"/>
      <c r="F40" s="19"/>
      <c r="G40" s="19"/>
      <c r="H40" s="19"/>
      <c r="I40" s="45"/>
    </row>
    <row r="41" spans="1:9" ht="15.75" thickBot="1">
      <c r="A41" s="69" t="s">
        <v>33</v>
      </c>
      <c r="B41" s="3"/>
      <c r="C41" s="76"/>
      <c r="D41" s="76"/>
      <c r="E41" s="76"/>
      <c r="F41" s="76"/>
      <c r="G41" s="76"/>
      <c r="H41" s="76"/>
      <c r="I41" s="81">
        <f>SUM(I37:I39)</f>
        <v>300</v>
      </c>
    </row>
    <row r="42" spans="1:9" ht="9" customHeight="1" thickBot="1">
      <c r="A42" s="69"/>
      <c r="B42" s="3"/>
      <c r="C42" s="76"/>
      <c r="D42" s="76"/>
      <c r="E42" s="76"/>
      <c r="F42" s="76"/>
      <c r="G42" s="76"/>
      <c r="H42" s="76"/>
      <c r="I42" s="82"/>
    </row>
    <row r="43" spans="1:9" ht="15.75" thickBot="1">
      <c r="A43" s="69" t="s">
        <v>34</v>
      </c>
      <c r="B43" s="3"/>
      <c r="C43" s="76"/>
      <c r="D43" s="76"/>
      <c r="E43" s="76"/>
      <c r="F43" s="76"/>
      <c r="G43" s="76"/>
      <c r="H43" s="76"/>
      <c r="I43" s="81">
        <f>I41*15/100</f>
        <v>45</v>
      </c>
    </row>
    <row r="44" spans="1:9" ht="9" customHeight="1" thickBot="1">
      <c r="A44" s="69"/>
      <c r="B44" s="3"/>
      <c r="C44" s="76"/>
      <c r="D44" s="76"/>
      <c r="E44" s="76"/>
      <c r="F44" s="76"/>
      <c r="G44" s="76"/>
      <c r="H44" s="76"/>
      <c r="I44" s="82"/>
    </row>
    <row r="45" spans="1:9" ht="15.75" thickBot="1">
      <c r="A45" s="69" t="s">
        <v>35</v>
      </c>
      <c r="B45" s="3"/>
      <c r="C45" s="76"/>
      <c r="D45" s="76"/>
      <c r="E45" s="76"/>
      <c r="F45" s="76"/>
      <c r="G45" s="76"/>
      <c r="H45" s="76"/>
      <c r="I45" s="81">
        <f>I41+I43</f>
        <v>345</v>
      </c>
    </row>
    <row r="46" spans="1:9" ht="15.75" thickBot="1">
      <c r="A46" s="83" t="s">
        <v>36</v>
      </c>
      <c r="B46" s="163"/>
      <c r="C46" s="41"/>
      <c r="D46" s="41"/>
      <c r="E46" s="41"/>
      <c r="F46" s="41"/>
      <c r="G46" s="41"/>
      <c r="H46" s="41"/>
      <c r="I46" s="43"/>
    </row>
    <row r="47" spans="1:9" ht="15.75" thickBot="1">
      <c r="A47" s="83" t="s">
        <v>156</v>
      </c>
      <c r="B47" s="3"/>
      <c r="C47" s="14"/>
      <c r="D47" s="14"/>
      <c r="E47" s="14"/>
      <c r="F47" s="14"/>
      <c r="G47" s="14"/>
      <c r="H47" s="14"/>
      <c r="I47" s="212"/>
    </row>
    <row r="48" spans="1:9" ht="14.25">
      <c r="A48" s="345" t="s">
        <v>37</v>
      </c>
      <c r="B48" s="346"/>
      <c r="C48" s="346"/>
      <c r="D48" s="346"/>
      <c r="E48" s="346"/>
      <c r="F48" s="346"/>
      <c r="G48" s="346"/>
      <c r="H48" s="346"/>
      <c r="I48" s="347"/>
    </row>
    <row r="49" spans="1:9" ht="14.25">
      <c r="A49" s="119" t="s">
        <v>182</v>
      </c>
      <c r="B49" s="120"/>
      <c r="C49" s="120"/>
      <c r="D49" s="120"/>
      <c r="E49" s="120"/>
      <c r="F49" s="120"/>
      <c r="G49" s="120"/>
      <c r="H49" s="120"/>
      <c r="I49" s="121"/>
    </row>
    <row r="50" spans="1:9" ht="14.25">
      <c r="A50" s="125" t="s">
        <v>253</v>
      </c>
      <c r="B50" s="123"/>
      <c r="C50" s="123"/>
      <c r="D50" s="123"/>
      <c r="E50" s="123"/>
      <c r="F50" s="123"/>
      <c r="G50" s="123"/>
      <c r="H50" s="123"/>
      <c r="I50" s="124"/>
    </row>
    <row r="51" spans="1:9" ht="15" thickBot="1">
      <c r="A51" s="49" t="s">
        <v>96</v>
      </c>
      <c r="B51" s="50"/>
      <c r="C51" s="50"/>
      <c r="D51" s="50"/>
      <c r="E51" s="50"/>
      <c r="F51" s="50"/>
      <c r="G51" s="50"/>
      <c r="H51" s="50"/>
      <c r="I51" s="51"/>
    </row>
    <row r="52" spans="1:9" ht="21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35.25" customHeight="1">
      <c r="A53" s="301" t="s">
        <v>0</v>
      </c>
      <c r="B53" s="301"/>
      <c r="C53" s="301"/>
      <c r="D53" s="301"/>
      <c r="E53" s="301"/>
      <c r="F53" s="301"/>
      <c r="G53" s="301"/>
      <c r="H53" s="301"/>
      <c r="I53" s="301"/>
    </row>
    <row r="54" spans="1:9" ht="22.5">
      <c r="A54" s="357" t="str">
        <f>A5</f>
        <v>IN COMPOSIZIONE MONOCRATICA</v>
      </c>
      <c r="B54" s="357"/>
      <c r="C54" s="357"/>
      <c r="D54" s="357"/>
      <c r="E54" s="357"/>
      <c r="F54" s="357"/>
      <c r="G54" s="357"/>
      <c r="H54" s="357"/>
      <c r="I54" s="357"/>
    </row>
    <row r="55" spans="1:9" ht="24.75" customHeight="1">
      <c r="A55" s="312" t="s">
        <v>101</v>
      </c>
      <c r="B55" s="312"/>
      <c r="C55" s="312"/>
      <c r="D55" s="312"/>
      <c r="E55" s="312"/>
      <c r="F55" s="313"/>
      <c r="G55" s="313"/>
      <c r="H55" s="313"/>
      <c r="I55" s="313"/>
    </row>
    <row r="56" spans="1:9" ht="15.75" thickBot="1">
      <c r="A56" s="164"/>
      <c r="B56" s="164"/>
      <c r="C56" s="164"/>
      <c r="D56" s="164"/>
      <c r="E56" s="164"/>
      <c r="F56" s="164"/>
      <c r="G56" s="164"/>
      <c r="H56" s="164"/>
      <c r="I56" s="164"/>
    </row>
    <row r="57" spans="1:9" ht="37.5" customHeight="1">
      <c r="A57" s="314" t="s">
        <v>102</v>
      </c>
      <c r="B57" s="315"/>
      <c r="C57" s="315"/>
      <c r="D57" s="315"/>
      <c r="E57" s="315"/>
      <c r="F57" s="315"/>
      <c r="G57" s="315"/>
      <c r="H57" s="315"/>
      <c r="I57" s="316"/>
    </row>
    <row r="58" spans="1:9" ht="24.75" customHeight="1" thickBot="1">
      <c r="A58" s="317"/>
      <c r="B58" s="318"/>
      <c r="C58" s="318"/>
      <c r="D58" s="318"/>
      <c r="E58" s="318"/>
      <c r="F58" s="318"/>
      <c r="G58" s="318"/>
      <c r="H58" s="318"/>
      <c r="I58" s="319"/>
    </row>
    <row r="59" spans="1:9" ht="14.25">
      <c r="A59" s="98"/>
      <c r="B59" s="98"/>
      <c r="C59" s="98"/>
      <c r="D59" s="98"/>
      <c r="E59" s="13"/>
      <c r="F59" s="13"/>
      <c r="G59" s="98"/>
      <c r="H59" s="98"/>
      <c r="I59" s="98"/>
    </row>
    <row r="60" spans="1:9" ht="30" customHeight="1">
      <c r="A60" s="23" t="s">
        <v>100</v>
      </c>
      <c r="B60" s="165"/>
      <c r="C60" s="84">
        <f>A12</f>
        <v>0</v>
      </c>
      <c r="D60" s="23" t="s">
        <v>21</v>
      </c>
      <c r="E60" s="85"/>
      <c r="F60" s="84">
        <f>A15</f>
        <v>0</v>
      </c>
      <c r="G60" s="23" t="s">
        <v>181</v>
      </c>
      <c r="H60" s="86">
        <f>B13</f>
        <v>0</v>
      </c>
      <c r="I60" s="23" t="s">
        <v>66</v>
      </c>
    </row>
    <row r="61" spans="1:9" ht="18">
      <c r="A61" s="93"/>
      <c r="B61" s="93"/>
      <c r="C61" s="87"/>
      <c r="D61" s="87"/>
      <c r="E61" s="87"/>
      <c r="F61" s="87"/>
      <c r="G61" s="87"/>
      <c r="H61" s="87"/>
      <c r="I61" s="87"/>
    </row>
    <row r="62" spans="1:9" ht="18">
      <c r="A62" s="23" t="s">
        <v>114</v>
      </c>
      <c r="B62" s="23">
        <f>E12</f>
        <v>0</v>
      </c>
      <c r="C62" s="93"/>
      <c r="D62" s="23"/>
      <c r="G62" s="23" t="s">
        <v>113</v>
      </c>
      <c r="H62" s="23">
        <f>I12</f>
        <v>0</v>
      </c>
      <c r="I62" s="22"/>
    </row>
    <row r="63" spans="1:9" ht="18">
      <c r="A63" s="23"/>
      <c r="B63" s="24">
        <f>E13</f>
        <v>0</v>
      </c>
      <c r="C63" s="93"/>
      <c r="D63" s="23"/>
      <c r="G63" s="23" t="s">
        <v>113</v>
      </c>
      <c r="H63" s="23">
        <f>I13</f>
        <v>0</v>
      </c>
      <c r="I63" s="22"/>
    </row>
    <row r="64" spans="1:9" ht="18">
      <c r="A64" s="23"/>
      <c r="B64" s="24">
        <f>E14</f>
        <v>0</v>
      </c>
      <c r="C64" s="93"/>
      <c r="D64" s="23"/>
      <c r="G64" s="23" t="s">
        <v>113</v>
      </c>
      <c r="H64" s="23">
        <f>I14</f>
        <v>0</v>
      </c>
      <c r="I64" s="22"/>
    </row>
    <row r="65" spans="1:9" ht="18">
      <c r="A65" s="23"/>
      <c r="B65" s="24">
        <f>E15</f>
        <v>0</v>
      </c>
      <c r="C65" s="93"/>
      <c r="D65" s="23"/>
      <c r="G65" s="23" t="s">
        <v>113</v>
      </c>
      <c r="H65" s="23">
        <f>I15</f>
        <v>0</v>
      </c>
      <c r="I65" s="22"/>
    </row>
    <row r="67" spans="1:9" ht="18">
      <c r="A67" s="23" t="s">
        <v>115</v>
      </c>
      <c r="C67" s="149"/>
      <c r="D67" s="23"/>
      <c r="E67" s="93"/>
      <c r="F67" s="88" t="s">
        <v>73</v>
      </c>
      <c r="G67" s="213"/>
      <c r="H67" s="23"/>
      <c r="I67" s="23"/>
    </row>
    <row r="69" spans="1:9" ht="17.25">
      <c r="A69" s="320" t="s">
        <v>67</v>
      </c>
      <c r="B69" s="320"/>
      <c r="C69" s="320"/>
      <c r="D69" s="320"/>
      <c r="E69" s="320"/>
      <c r="F69" s="320"/>
      <c r="G69" s="320"/>
      <c r="H69" s="320"/>
      <c r="I69" s="320"/>
    </row>
    <row r="70" spans="1:9" ht="18">
      <c r="A70" s="166"/>
      <c r="B70" s="166"/>
      <c r="C70" s="166"/>
      <c r="D70" s="166"/>
      <c r="E70" s="166"/>
      <c r="F70" s="166"/>
      <c r="G70" s="166"/>
      <c r="H70" s="166"/>
      <c r="I70" s="166"/>
    </row>
    <row r="71" spans="1:9" ht="40.5" customHeight="1">
      <c r="A71" s="111">
        <v>1</v>
      </c>
      <c r="B71" s="321" t="s">
        <v>177</v>
      </c>
      <c r="C71" s="321"/>
      <c r="D71" s="321"/>
      <c r="E71" s="321"/>
      <c r="F71" s="321"/>
      <c r="G71" s="321"/>
      <c r="H71" s="321"/>
      <c r="I71" s="321"/>
    </row>
    <row r="72" spans="1:9" ht="17.25" customHeight="1">
      <c r="A72" s="167" t="s">
        <v>70</v>
      </c>
      <c r="B72" s="190"/>
      <c r="C72" s="190"/>
      <c r="D72" s="190"/>
      <c r="E72" s="190"/>
      <c r="F72" s="190"/>
      <c r="G72" s="190"/>
      <c r="H72" s="190"/>
      <c r="I72" s="190"/>
    </row>
    <row r="73" spans="1:9" ht="54" customHeight="1">
      <c r="A73" s="111"/>
      <c r="B73" s="321" t="s">
        <v>69</v>
      </c>
      <c r="C73" s="321"/>
      <c r="D73" s="321"/>
      <c r="E73" s="321"/>
      <c r="F73" s="321"/>
      <c r="G73" s="321"/>
      <c r="H73" s="321"/>
      <c r="I73" s="321"/>
    </row>
    <row r="74" spans="1:9" ht="18">
      <c r="A74" s="167" t="s">
        <v>70</v>
      </c>
      <c r="B74" s="193"/>
      <c r="C74" s="193"/>
      <c r="D74" s="193"/>
      <c r="E74" s="193"/>
      <c r="F74" s="193"/>
      <c r="G74" s="193"/>
      <c r="H74" s="193"/>
      <c r="I74" s="193"/>
    </row>
    <row r="75" spans="1:9" ht="72" customHeight="1">
      <c r="A75" s="111"/>
      <c r="B75" s="322" t="s">
        <v>175</v>
      </c>
      <c r="C75" s="322"/>
      <c r="D75" s="322"/>
      <c r="E75" s="322"/>
      <c r="F75" s="322"/>
      <c r="G75" s="322"/>
      <c r="H75" s="322"/>
      <c r="I75" s="322"/>
    </row>
    <row r="76" spans="1:9" ht="18.75" customHeight="1">
      <c r="A76" s="325" t="s">
        <v>172</v>
      </c>
      <c r="B76" s="325"/>
      <c r="C76" s="325"/>
      <c r="D76" s="325"/>
      <c r="E76" s="325"/>
      <c r="F76" s="325"/>
      <c r="G76" s="325"/>
      <c r="H76" s="325"/>
      <c r="I76" s="325"/>
    </row>
    <row r="77" spans="1:9" ht="14.25" customHeight="1">
      <c r="A77" s="169"/>
      <c r="B77" s="89"/>
      <c r="C77" s="89"/>
      <c r="D77" s="89"/>
      <c r="E77" s="89"/>
      <c r="F77" s="90"/>
      <c r="G77" s="89"/>
      <c r="H77" s="169"/>
      <c r="I77" s="169"/>
    </row>
    <row r="78" spans="1:9" ht="17.25">
      <c r="A78" s="323" t="s">
        <v>39</v>
      </c>
      <c r="B78" s="323"/>
      <c r="C78" s="323"/>
      <c r="D78" s="323"/>
      <c r="E78" s="323"/>
      <c r="F78" s="323"/>
      <c r="G78" s="323"/>
      <c r="H78" s="323"/>
      <c r="I78" s="323"/>
    </row>
    <row r="79" spans="1:9" ht="14.25" customHeight="1">
      <c r="A79" s="191"/>
      <c r="B79" s="191"/>
      <c r="C79" s="191"/>
      <c r="D79" s="191"/>
      <c r="E79" s="191"/>
      <c r="F79" s="191"/>
      <c r="G79" s="191"/>
      <c r="H79" s="191"/>
      <c r="I79" s="191"/>
    </row>
    <row r="80" spans="1:9" ht="43.5" customHeight="1">
      <c r="A80" s="324" t="s">
        <v>254</v>
      </c>
      <c r="B80" s="324"/>
      <c r="C80" s="324"/>
      <c r="D80" s="324"/>
      <c r="E80" s="324"/>
      <c r="F80" s="324"/>
      <c r="G80" s="324"/>
      <c r="H80" s="324"/>
      <c r="I80" s="324"/>
    </row>
    <row r="81" spans="1:9" ht="29.25" customHeight="1">
      <c r="A81" s="24" t="s">
        <v>93</v>
      </c>
      <c r="B81" s="23"/>
      <c r="C81" s="23"/>
      <c r="D81" s="23"/>
      <c r="E81" s="23"/>
      <c r="F81" s="23"/>
      <c r="G81" s="23"/>
      <c r="H81" s="23"/>
      <c r="I81" s="23"/>
    </row>
    <row r="82" spans="1:9" ht="14.25" customHeight="1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7.25">
      <c r="A83" s="323" t="s">
        <v>40</v>
      </c>
      <c r="B83" s="323"/>
      <c r="C83" s="323"/>
      <c r="D83" s="323"/>
      <c r="E83" s="323"/>
      <c r="F83" s="323"/>
      <c r="G83" s="323"/>
      <c r="H83" s="323"/>
      <c r="I83" s="323"/>
    </row>
    <row r="84" spans="1:9" ht="14.25" customHeight="1">
      <c r="A84" s="198"/>
      <c r="B84" s="198"/>
      <c r="C84" s="198"/>
      <c r="D84" s="198"/>
      <c r="E84" s="198"/>
      <c r="F84" s="198"/>
      <c r="G84" s="198"/>
      <c r="H84" s="198"/>
      <c r="I84" s="198"/>
    </row>
    <row r="85" spans="1:9" ht="18">
      <c r="A85" s="23" t="s">
        <v>120</v>
      </c>
      <c r="B85" s="23"/>
      <c r="C85" s="23"/>
      <c r="D85" s="23"/>
      <c r="E85" s="23"/>
      <c r="F85" s="23"/>
      <c r="G85" s="23"/>
      <c r="H85" s="23"/>
      <c r="I85" s="23"/>
    </row>
    <row r="86" spans="1:9" ht="18">
      <c r="A86" s="326">
        <f>I45</f>
        <v>345</v>
      </c>
      <c r="B86" s="326"/>
      <c r="C86" s="23" t="s">
        <v>41</v>
      </c>
      <c r="D86" s="126"/>
      <c r="F86" s="23"/>
      <c r="G86" s="23"/>
      <c r="H86" s="23"/>
      <c r="I86" s="23"/>
    </row>
    <row r="87" spans="1:9" ht="18">
      <c r="A87" s="23" t="s">
        <v>121</v>
      </c>
      <c r="B87" s="23"/>
      <c r="C87" s="326">
        <f>I47</f>
        <v>0</v>
      </c>
      <c r="D87" s="326"/>
      <c r="E87" s="23" t="s">
        <v>81</v>
      </c>
      <c r="F87" s="23"/>
      <c r="G87" s="23"/>
      <c r="H87" s="23"/>
      <c r="I87" s="23"/>
    </row>
    <row r="88" spans="1:9" ht="18">
      <c r="A88" s="23"/>
      <c r="B88" s="23"/>
      <c r="C88" s="91"/>
      <c r="D88" s="23"/>
      <c r="E88" s="23"/>
      <c r="F88" s="23"/>
      <c r="G88" s="23"/>
      <c r="H88" s="23"/>
      <c r="I88" s="23"/>
    </row>
    <row r="89" spans="1:9" ht="18">
      <c r="A89" s="23" t="s">
        <v>42</v>
      </c>
      <c r="B89" s="327"/>
      <c r="C89" s="327"/>
      <c r="D89" s="23"/>
      <c r="E89" s="23"/>
      <c r="F89" s="23"/>
      <c r="G89" s="23"/>
      <c r="H89" s="23"/>
      <c r="I89" s="23"/>
    </row>
    <row r="90" spans="1:9" ht="18">
      <c r="A90" s="23"/>
      <c r="B90" s="170"/>
      <c r="C90" s="170"/>
      <c r="D90" s="23"/>
      <c r="E90" s="23"/>
      <c r="F90" s="88" t="s">
        <v>122</v>
      </c>
      <c r="G90" s="24">
        <f>C67</f>
        <v>0</v>
      </c>
      <c r="H90" s="23"/>
      <c r="I90" s="23"/>
    </row>
    <row r="91" spans="1:9" ht="18">
      <c r="A91" s="23"/>
      <c r="B91" s="23"/>
      <c r="C91" s="23"/>
      <c r="D91" s="23"/>
      <c r="E91" s="93"/>
      <c r="F91" s="93"/>
      <c r="H91" s="23"/>
      <c r="I91" s="23"/>
    </row>
    <row r="92" spans="1:9" ht="32.25" customHeight="1">
      <c r="A92" s="25" t="s">
        <v>43</v>
      </c>
      <c r="B92" s="18"/>
      <c r="C92" s="18"/>
      <c r="D92" s="18"/>
      <c r="E92" s="18"/>
      <c r="F92" s="18"/>
      <c r="G92" s="18"/>
      <c r="H92" s="18"/>
      <c r="I92" s="18"/>
    </row>
    <row r="93" spans="1:9" ht="15">
      <c r="A93" s="181" t="s">
        <v>158</v>
      </c>
      <c r="B93" s="14" t="s">
        <v>157</v>
      </c>
      <c r="C93" s="22"/>
      <c r="D93" s="22"/>
      <c r="E93" s="22"/>
      <c r="F93" s="22"/>
      <c r="G93" s="22"/>
      <c r="H93" s="18"/>
      <c r="I93" s="18"/>
    </row>
    <row r="94" spans="1:9" ht="15">
      <c r="A94" s="181" t="s">
        <v>158</v>
      </c>
      <c r="B94" s="14" t="s">
        <v>159</v>
      </c>
      <c r="C94" s="22"/>
      <c r="D94" s="22"/>
      <c r="E94" s="22"/>
      <c r="F94" s="22"/>
      <c r="G94" s="22"/>
      <c r="H94" s="18"/>
      <c r="I94" s="18"/>
    </row>
    <row r="95" spans="1:9" ht="15">
      <c r="A95" s="181" t="s">
        <v>158</v>
      </c>
      <c r="B95" s="14" t="s">
        <v>160</v>
      </c>
      <c r="C95" s="22"/>
      <c r="D95" s="22"/>
      <c r="E95" s="22"/>
      <c r="F95" s="22"/>
      <c r="G95" s="22"/>
      <c r="H95" s="18"/>
      <c r="I95" s="18"/>
    </row>
    <row r="96" spans="1:9" ht="15">
      <c r="A96" s="181" t="s">
        <v>158</v>
      </c>
      <c r="B96" s="14" t="s">
        <v>161</v>
      </c>
      <c r="C96" s="22"/>
      <c r="D96" s="22"/>
      <c r="E96" s="22"/>
      <c r="F96" s="22"/>
      <c r="G96" s="22"/>
      <c r="H96" s="18"/>
      <c r="I96" s="18"/>
    </row>
    <row r="97" spans="1:9" ht="15">
      <c r="A97" s="181" t="s">
        <v>158</v>
      </c>
      <c r="B97" s="14" t="s">
        <v>162</v>
      </c>
      <c r="C97" s="22"/>
      <c r="D97" s="22"/>
      <c r="E97" s="22"/>
      <c r="F97" s="22"/>
      <c r="G97" s="22"/>
      <c r="H97" s="18"/>
      <c r="I97" s="18"/>
    </row>
    <row r="98" spans="1:9" ht="15">
      <c r="A98" s="181" t="s">
        <v>158</v>
      </c>
      <c r="B98" s="14" t="s">
        <v>163</v>
      </c>
      <c r="C98" s="22"/>
      <c r="D98" s="22"/>
      <c r="E98" s="22"/>
      <c r="F98" s="22"/>
      <c r="G98" s="22"/>
      <c r="H98" s="18"/>
      <c r="I98" s="18"/>
    </row>
    <row r="99" spans="1:9" ht="15">
      <c r="A99" s="181" t="s">
        <v>158</v>
      </c>
      <c r="B99" s="14" t="s">
        <v>164</v>
      </c>
      <c r="C99" s="22"/>
      <c r="D99" s="22"/>
      <c r="E99" s="22"/>
      <c r="F99" s="22"/>
      <c r="G99" s="22"/>
      <c r="H99" s="18"/>
      <c r="I99" s="18"/>
    </row>
    <row r="100" spans="1:9" ht="15">
      <c r="A100" s="181" t="s">
        <v>158</v>
      </c>
      <c r="B100" s="14" t="s">
        <v>165</v>
      </c>
      <c r="C100" s="22"/>
      <c r="D100" s="22"/>
      <c r="E100" s="22"/>
      <c r="F100" s="22"/>
      <c r="G100" s="22"/>
      <c r="H100" s="18"/>
      <c r="I100" s="18"/>
    </row>
    <row r="101" spans="1:9" ht="15">
      <c r="A101" s="181" t="s">
        <v>158</v>
      </c>
      <c r="B101" s="14" t="s">
        <v>166</v>
      </c>
      <c r="C101" s="22"/>
      <c r="D101" s="22"/>
      <c r="E101" s="22"/>
      <c r="F101" s="22"/>
      <c r="G101" s="22"/>
      <c r="H101" s="18"/>
      <c r="I101" s="18"/>
    </row>
    <row r="102" spans="1:9" ht="15">
      <c r="A102" s="181" t="s">
        <v>158</v>
      </c>
      <c r="B102" s="14" t="s">
        <v>167</v>
      </c>
      <c r="C102" s="22"/>
      <c r="D102" s="22"/>
      <c r="E102" s="22"/>
      <c r="F102" s="22"/>
      <c r="G102" s="22"/>
      <c r="H102" s="18"/>
      <c r="I102" s="18"/>
    </row>
    <row r="103" spans="1:9" ht="15">
      <c r="A103" s="14"/>
      <c r="B103" s="22"/>
      <c r="C103" s="22"/>
      <c r="D103" s="22"/>
      <c r="E103" s="22"/>
      <c r="F103" s="22"/>
      <c r="G103" s="22"/>
      <c r="H103" s="18"/>
      <c r="I103" s="18"/>
    </row>
    <row r="104" spans="1:9" ht="14.25">
      <c r="A104" s="13"/>
      <c r="B104" s="18"/>
      <c r="C104" s="18"/>
      <c r="D104" s="18"/>
      <c r="E104" s="18"/>
      <c r="F104" s="18"/>
      <c r="G104" s="18"/>
      <c r="H104" s="18"/>
      <c r="I104" s="18"/>
    </row>
    <row r="105" spans="1:9" ht="18">
      <c r="A105" s="92" t="s">
        <v>44</v>
      </c>
      <c r="B105" s="23"/>
      <c r="C105" s="23"/>
      <c r="D105" s="23"/>
      <c r="E105" s="23"/>
      <c r="F105" s="23"/>
      <c r="G105" s="23"/>
      <c r="H105" s="23"/>
      <c r="I105" s="23"/>
    </row>
    <row r="106" spans="1:9" ht="18">
      <c r="A106" s="93" t="s">
        <v>45</v>
      </c>
      <c r="B106" s="94">
        <f>C67</f>
        <v>0</v>
      </c>
      <c r="C106" s="93"/>
      <c r="D106" s="93"/>
      <c r="E106" s="93"/>
      <c r="F106" s="23"/>
      <c r="G106" s="23" t="s">
        <v>46</v>
      </c>
      <c r="H106" s="182"/>
      <c r="I106" s="23"/>
    </row>
    <row r="107" spans="1:9" ht="18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8">
      <c r="A108" s="23" t="s">
        <v>47</v>
      </c>
      <c r="B108" s="182"/>
      <c r="C108" s="23"/>
      <c r="D108" s="23"/>
      <c r="E108" s="23"/>
      <c r="F108" s="23"/>
      <c r="G108" s="23" t="s">
        <v>174</v>
      </c>
      <c r="H108" s="182"/>
      <c r="I108" s="23"/>
    </row>
    <row r="109" spans="1:9" ht="18">
      <c r="A109" s="23"/>
      <c r="B109" s="23"/>
      <c r="C109" s="23"/>
      <c r="D109" s="23"/>
      <c r="E109" s="23"/>
      <c r="F109" s="23"/>
      <c r="I109" s="23"/>
    </row>
    <row r="110" spans="1:9" ht="18">
      <c r="A110" s="23" t="s">
        <v>176</v>
      </c>
      <c r="B110" s="182"/>
      <c r="C110" s="150"/>
      <c r="D110" s="150"/>
      <c r="E110" s="150"/>
      <c r="F110" s="150"/>
      <c r="G110" s="23" t="s">
        <v>103</v>
      </c>
      <c r="H110" s="182"/>
      <c r="I110" s="94"/>
    </row>
    <row r="111" spans="1:9" ht="18">
      <c r="A111" s="93"/>
      <c r="B111" s="23"/>
      <c r="C111" s="23"/>
      <c r="D111" s="23"/>
      <c r="E111" s="23"/>
      <c r="F111" s="23"/>
      <c r="G111" s="23"/>
      <c r="H111" s="23"/>
      <c r="I111" s="23"/>
    </row>
    <row r="112" spans="1:9" ht="18">
      <c r="A112" s="23" t="s">
        <v>173</v>
      </c>
      <c r="B112" s="182"/>
      <c r="C112" s="23"/>
      <c r="D112" s="23"/>
      <c r="E112" s="23"/>
      <c r="F112" s="23"/>
      <c r="G112" s="23" t="s">
        <v>48</v>
      </c>
      <c r="H112" s="149"/>
      <c r="I112" s="23"/>
    </row>
    <row r="113" spans="1:9" ht="14.25">
      <c r="A113" s="18"/>
      <c r="B113" s="18"/>
      <c r="C113" s="18"/>
      <c r="D113" s="18"/>
      <c r="E113" s="18"/>
      <c r="F113" s="18"/>
      <c r="G113" s="18"/>
      <c r="H113" s="18"/>
      <c r="I113" s="18"/>
    </row>
    <row r="114" spans="1:9" ht="14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8">
      <c r="A115" s="192" t="s">
        <v>49</v>
      </c>
      <c r="B115" s="192">
        <f>A12</f>
        <v>0</v>
      </c>
      <c r="C115" s="103" t="s">
        <v>21</v>
      </c>
      <c r="D115" s="93"/>
      <c r="E115" s="93"/>
      <c r="F115" s="171"/>
      <c r="G115" s="192" t="s">
        <v>49</v>
      </c>
      <c r="H115" s="192">
        <f>A15</f>
        <v>0</v>
      </c>
      <c r="I115" s="103" t="str">
        <f>A14</f>
        <v>R.G. Es. Trib</v>
      </c>
    </row>
    <row r="116" spans="1:9" ht="18">
      <c r="A116" s="93"/>
      <c r="B116" s="93"/>
      <c r="C116" s="93"/>
      <c r="D116" s="93"/>
      <c r="E116" s="93"/>
      <c r="F116" s="171"/>
      <c r="G116" s="192" t="s">
        <v>49</v>
      </c>
      <c r="H116" s="192">
        <f>H60</f>
        <v>0</v>
      </c>
      <c r="I116" s="104" t="s">
        <v>71</v>
      </c>
    </row>
    <row r="117" spans="1:9" ht="18">
      <c r="A117" s="93"/>
      <c r="B117" s="93"/>
      <c r="C117" s="93"/>
      <c r="D117" s="93"/>
      <c r="E117" s="93"/>
      <c r="F117" s="93"/>
      <c r="G117" s="93"/>
      <c r="H117" s="93"/>
      <c r="I117" s="93"/>
    </row>
    <row r="118" spans="1:9" ht="20.25">
      <c r="A118" s="328" t="s">
        <v>0</v>
      </c>
      <c r="B118" s="328"/>
      <c r="C118" s="328"/>
      <c r="D118" s="328"/>
      <c r="E118" s="328"/>
      <c r="F118" s="328"/>
      <c r="G118" s="328"/>
      <c r="H118" s="328"/>
      <c r="I118" s="328"/>
    </row>
    <row r="119" spans="1:9" ht="20.25">
      <c r="A119" s="328" t="str">
        <f>A5</f>
        <v>IN COMPOSIZIONE MONOCRATICA</v>
      </c>
      <c r="B119" s="328"/>
      <c r="C119" s="328"/>
      <c r="D119" s="328"/>
      <c r="E119" s="328"/>
      <c r="F119" s="328"/>
      <c r="G119" s="328"/>
      <c r="H119" s="328"/>
      <c r="I119" s="328"/>
    </row>
    <row r="120" spans="1:9" ht="20.25">
      <c r="A120" s="217"/>
      <c r="B120" s="217"/>
      <c r="C120" s="217"/>
      <c r="D120" s="217"/>
      <c r="E120" s="217"/>
      <c r="F120" s="217"/>
      <c r="G120" s="217"/>
      <c r="H120" s="217"/>
      <c r="I120" s="217"/>
    </row>
    <row r="121" spans="1:9" ht="27.75" customHeight="1">
      <c r="A121" s="328" t="s">
        <v>51</v>
      </c>
      <c r="B121" s="328"/>
      <c r="C121" s="328"/>
      <c r="D121" s="328"/>
      <c r="E121" s="328"/>
      <c r="F121" s="328"/>
      <c r="G121" s="328"/>
      <c r="H121" s="328"/>
      <c r="I121" s="328"/>
    </row>
    <row r="122" spans="1:9" ht="27.75" customHeight="1">
      <c r="A122" s="217"/>
      <c r="B122" s="217"/>
      <c r="C122" s="217"/>
      <c r="D122" s="217"/>
      <c r="E122" s="217"/>
      <c r="F122" s="217"/>
      <c r="G122" s="217"/>
      <c r="H122" s="217"/>
      <c r="I122" s="217"/>
    </row>
    <row r="123" spans="1:9" ht="14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8">
      <c r="A124" s="93" t="s">
        <v>72</v>
      </c>
      <c r="B124" s="105">
        <f>F55</f>
        <v>0</v>
      </c>
      <c r="C124" s="93"/>
      <c r="D124" s="93"/>
      <c r="E124" s="93"/>
      <c r="F124" s="93"/>
      <c r="G124" s="93"/>
      <c r="H124" s="93"/>
      <c r="I124" s="93"/>
    </row>
    <row r="125" spans="1:9" ht="18">
      <c r="A125" s="93" t="s">
        <v>116</v>
      </c>
      <c r="B125" s="93"/>
      <c r="C125" s="93"/>
      <c r="D125" s="93"/>
      <c r="E125" s="93"/>
      <c r="F125" s="93"/>
      <c r="H125" s="117">
        <f>C67</f>
        <v>0</v>
      </c>
      <c r="I125" s="93"/>
    </row>
    <row r="126" spans="1:9" ht="18">
      <c r="A126" s="93"/>
      <c r="B126" s="93"/>
      <c r="C126" s="93"/>
      <c r="D126" s="93"/>
      <c r="E126" s="93"/>
      <c r="F126" s="93"/>
      <c r="G126" s="93"/>
      <c r="H126" s="93"/>
      <c r="I126" s="93"/>
    </row>
    <row r="127" spans="1:8" ht="18">
      <c r="A127" s="93" t="s">
        <v>108</v>
      </c>
      <c r="B127" s="93"/>
      <c r="C127" s="106">
        <f>E12</f>
        <v>0</v>
      </c>
      <c r="D127" s="107"/>
      <c r="E127" s="107"/>
      <c r="F127" s="152"/>
      <c r="G127" s="24">
        <f>G26</f>
        <v>0</v>
      </c>
      <c r="H127" s="23" t="s">
        <v>3</v>
      </c>
    </row>
    <row r="128" spans="1:8" ht="18">
      <c r="A128" s="93"/>
      <c r="B128" s="93"/>
      <c r="C128" s="218"/>
      <c r="D128" s="93"/>
      <c r="E128" s="93"/>
      <c r="F128" s="3"/>
      <c r="G128" s="24"/>
      <c r="H128" s="23"/>
    </row>
    <row r="129" spans="1:9" ht="24.75" customHeight="1">
      <c r="A129" s="320" t="s">
        <v>76</v>
      </c>
      <c r="B129" s="320"/>
      <c r="C129" s="320"/>
      <c r="D129" s="320"/>
      <c r="E129" s="320"/>
      <c r="F129" s="320"/>
      <c r="G129" s="320"/>
      <c r="H129" s="320"/>
      <c r="I129" s="320"/>
    </row>
    <row r="130" spans="1:9" ht="18" customHeight="1">
      <c r="A130" s="329" t="s">
        <v>75</v>
      </c>
      <c r="B130" s="329"/>
      <c r="C130" s="194"/>
      <c r="D130" s="194"/>
      <c r="E130" s="194"/>
      <c r="F130" s="194"/>
      <c r="G130" s="194"/>
      <c r="H130" s="194"/>
      <c r="I130" s="194"/>
    </row>
    <row r="131" spans="1:9" ht="75" customHeight="1">
      <c r="A131" s="330" t="str">
        <f>IF(A71=1,B71,IF(A73=1,B73,IF(A75=1,B75)))</f>
        <v>difensore di imputato/indagato ammesso al Patrocinio a spese dello Stato con provvedimento emesso da questo Ufficio in data ____________ (ipotesi ex art. 82 D.P.R. 115/2002)</v>
      </c>
      <c r="B131" s="330"/>
      <c r="C131" s="330"/>
      <c r="D131" s="330"/>
      <c r="E131" s="330"/>
      <c r="F131" s="330"/>
      <c r="G131" s="330"/>
      <c r="H131" s="330"/>
      <c r="I131" s="330"/>
    </row>
    <row r="132" spans="1:9" ht="24.75" customHeight="1">
      <c r="A132" s="320" t="s">
        <v>74</v>
      </c>
      <c r="B132" s="320"/>
      <c r="C132" s="320"/>
      <c r="D132" s="320"/>
      <c r="E132" s="320"/>
      <c r="F132" s="320"/>
      <c r="G132" s="320"/>
      <c r="H132" s="320"/>
      <c r="I132" s="320"/>
    </row>
    <row r="133" spans="1:9" ht="66" customHeight="1">
      <c r="A133" s="331" t="s">
        <v>77</v>
      </c>
      <c r="B133" s="331"/>
      <c r="C133" s="331"/>
      <c r="D133" s="331"/>
      <c r="E133" s="331"/>
      <c r="F133" s="331"/>
      <c r="G133" s="331"/>
      <c r="H133" s="331"/>
      <c r="I133" s="331"/>
    </row>
    <row r="134" spans="1:9" ht="68.25" customHeight="1">
      <c r="A134" s="332" t="s">
        <v>255</v>
      </c>
      <c r="B134" s="332"/>
      <c r="C134" s="332"/>
      <c r="D134" s="332"/>
      <c r="E134" s="332"/>
      <c r="F134" s="332"/>
      <c r="G134" s="332"/>
      <c r="H134" s="332"/>
      <c r="I134" s="332"/>
    </row>
    <row r="135" spans="1:9" ht="36" customHeight="1">
      <c r="A135" s="331" t="s">
        <v>79</v>
      </c>
      <c r="B135" s="331"/>
      <c r="C135" s="331"/>
      <c r="D135" s="331"/>
      <c r="E135" s="331"/>
      <c r="F135" s="331"/>
      <c r="G135" s="331"/>
      <c r="H135" s="331"/>
      <c r="I135" s="331"/>
    </row>
    <row r="136" spans="1:9" ht="20.25" customHeight="1">
      <c r="A136" s="331" t="s">
        <v>78</v>
      </c>
      <c r="B136" s="331"/>
      <c r="C136" s="331"/>
      <c r="D136" s="331"/>
      <c r="E136" s="331"/>
      <c r="F136" s="331"/>
      <c r="G136" s="331"/>
      <c r="H136" s="331"/>
      <c r="I136" s="331"/>
    </row>
    <row r="137" spans="1:9" ht="22.5" customHeight="1">
      <c r="A137" s="320" t="s">
        <v>80</v>
      </c>
      <c r="B137" s="320"/>
      <c r="C137" s="320"/>
      <c r="D137" s="320"/>
      <c r="E137" s="320"/>
      <c r="F137" s="320"/>
      <c r="G137" s="320"/>
      <c r="H137" s="320"/>
      <c r="I137" s="320"/>
    </row>
    <row r="138" spans="1:9" ht="25.5" customHeight="1">
      <c r="A138" s="93" t="s">
        <v>117</v>
      </c>
      <c r="B138" s="165"/>
      <c r="D138" s="93">
        <f>C67</f>
        <v>0</v>
      </c>
      <c r="E138" s="93"/>
      <c r="F138" s="93"/>
      <c r="G138" s="336" t="s">
        <v>168</v>
      </c>
      <c r="H138" s="336"/>
      <c r="I138" s="197">
        <f>I45</f>
        <v>345</v>
      </c>
    </row>
    <row r="139" spans="1:9" ht="18">
      <c r="A139" s="127" t="s">
        <v>123</v>
      </c>
      <c r="B139" s="93"/>
      <c r="C139" s="93"/>
      <c r="D139" s="93"/>
      <c r="E139" s="93"/>
      <c r="F139" s="93"/>
      <c r="G139" s="184"/>
      <c r="I139" s="93"/>
    </row>
    <row r="140" spans="1:9" ht="18">
      <c r="A140" s="93" t="s">
        <v>169</v>
      </c>
      <c r="B140" s="93"/>
      <c r="C140" s="337">
        <f>I46</f>
        <v>0</v>
      </c>
      <c r="D140" s="337"/>
      <c r="E140" s="127" t="s">
        <v>124</v>
      </c>
      <c r="F140" s="93"/>
      <c r="G140" s="184"/>
      <c r="I140" s="93"/>
    </row>
    <row r="141" spans="1:9" ht="18">
      <c r="A141" s="93"/>
      <c r="B141" s="93"/>
      <c r="C141" s="93"/>
      <c r="D141" s="93"/>
      <c r="E141" s="165"/>
      <c r="F141" s="93"/>
      <c r="G141" s="93"/>
      <c r="H141" s="93"/>
      <c r="I141" s="93"/>
    </row>
    <row r="142" spans="1:9" ht="21" customHeight="1">
      <c r="A142" s="344" t="s">
        <v>109</v>
      </c>
      <c r="B142" s="344"/>
      <c r="C142" s="344"/>
      <c r="D142" s="344"/>
      <c r="E142" s="344"/>
      <c r="F142" s="344"/>
      <c r="G142" s="344"/>
      <c r="H142" s="344"/>
      <c r="I142" s="344"/>
    </row>
    <row r="143" spans="1:9" ht="42" customHeight="1">
      <c r="A143" s="344" t="s">
        <v>82</v>
      </c>
      <c r="B143" s="344"/>
      <c r="C143" s="344"/>
      <c r="D143" s="344"/>
      <c r="E143" s="344"/>
      <c r="F143" s="344"/>
      <c r="G143" s="344"/>
      <c r="H143" s="344"/>
      <c r="I143" s="344"/>
    </row>
    <row r="144" spans="1:9" ht="39.75" customHeight="1">
      <c r="A144" s="344" t="s">
        <v>83</v>
      </c>
      <c r="B144" s="344"/>
      <c r="C144" s="344"/>
      <c r="D144" s="344"/>
      <c r="E144" s="344"/>
      <c r="F144" s="344"/>
      <c r="G144" s="344"/>
      <c r="H144" s="344"/>
      <c r="I144" s="344"/>
    </row>
    <row r="145" spans="1:9" ht="24.75" customHeight="1">
      <c r="A145" s="93" t="s">
        <v>52</v>
      </c>
      <c r="B145" s="93"/>
      <c r="C145" s="93"/>
      <c r="D145" s="93"/>
      <c r="E145" s="93"/>
      <c r="F145" s="93"/>
      <c r="G145" s="93"/>
      <c r="H145" s="93"/>
      <c r="I145" s="93"/>
    </row>
    <row r="146" spans="1:9" ht="18">
      <c r="A146" s="93"/>
      <c r="B146" s="93"/>
      <c r="C146" s="93"/>
      <c r="D146" s="93"/>
      <c r="E146" s="93"/>
      <c r="F146" s="165"/>
      <c r="G146" s="165"/>
      <c r="H146" s="93" t="s">
        <v>53</v>
      </c>
      <c r="I146" s="93"/>
    </row>
    <row r="147" spans="1:9" ht="17.25" customHeight="1">
      <c r="A147" s="165"/>
      <c r="B147" s="165"/>
      <c r="C147" s="165"/>
      <c r="D147" s="165"/>
      <c r="E147" s="93"/>
      <c r="F147" s="165"/>
      <c r="G147" s="93"/>
      <c r="H147" s="93"/>
      <c r="I147" s="93"/>
    </row>
    <row r="148" spans="1:9" ht="18">
      <c r="A148" s="93" t="s">
        <v>106</v>
      </c>
      <c r="B148" s="93"/>
      <c r="C148" s="93"/>
      <c r="D148" s="93"/>
      <c r="E148" s="93"/>
      <c r="F148" s="93"/>
      <c r="G148" s="93"/>
      <c r="H148" s="93"/>
      <c r="I148" s="93"/>
    </row>
    <row r="149" spans="1:9" ht="18">
      <c r="A149" s="93" t="s">
        <v>70</v>
      </c>
      <c r="B149" s="93"/>
      <c r="C149" s="93"/>
      <c r="D149" s="93"/>
      <c r="E149" s="93"/>
      <c r="F149" s="93"/>
      <c r="G149" s="93"/>
      <c r="H149" s="93"/>
      <c r="I149" s="93"/>
    </row>
    <row r="150" spans="1:9" ht="18">
      <c r="A150" s="93" t="s">
        <v>84</v>
      </c>
      <c r="B150" s="93"/>
      <c r="C150" s="93"/>
      <c r="D150" s="93"/>
      <c r="E150" s="93"/>
      <c r="F150" s="93"/>
      <c r="G150" s="93"/>
      <c r="H150" s="93"/>
      <c r="I150" s="93"/>
    </row>
    <row r="151" spans="1:9" ht="18">
      <c r="A151" s="108"/>
      <c r="B151" s="108"/>
      <c r="C151" s="108"/>
      <c r="D151" s="108"/>
      <c r="E151" s="108"/>
      <c r="F151" s="108"/>
      <c r="G151" s="165"/>
      <c r="H151" s="104" t="s">
        <v>54</v>
      </c>
      <c r="I151" s="108"/>
    </row>
    <row r="152" spans="1:9" ht="44.25" customHeight="1">
      <c r="A152" s="10"/>
      <c r="B152" s="9"/>
      <c r="C152" s="9"/>
      <c r="D152" s="9"/>
      <c r="E152" s="9"/>
      <c r="F152" s="9"/>
      <c r="G152" s="17"/>
      <c r="H152" s="17"/>
      <c r="I152" s="9"/>
    </row>
    <row r="153" spans="1:9" ht="23.25" customHeight="1">
      <c r="A153" s="333" t="s">
        <v>85</v>
      </c>
      <c r="B153" s="334"/>
      <c r="C153" s="334"/>
      <c r="D153" s="334"/>
      <c r="E153" s="334"/>
      <c r="F153" s="334"/>
      <c r="G153" s="334"/>
      <c r="H153" s="334"/>
      <c r="I153" s="335"/>
    </row>
    <row r="154" spans="1:9" ht="18">
      <c r="A154" s="109" t="s">
        <v>86</v>
      </c>
      <c r="B154" s="93"/>
      <c r="C154" s="93"/>
      <c r="D154" s="93"/>
      <c r="E154" s="93"/>
      <c r="F154" s="93"/>
      <c r="G154" s="93"/>
      <c r="H154" s="93"/>
      <c r="I154" s="110"/>
    </row>
    <row r="155" spans="1:9" ht="19.5" customHeight="1">
      <c r="A155" s="173" t="s">
        <v>104</v>
      </c>
      <c r="B155" s="93"/>
      <c r="C155" s="93"/>
      <c r="D155" s="93"/>
      <c r="E155" s="93"/>
      <c r="F155" s="93"/>
      <c r="G155" s="93"/>
      <c r="H155" s="93"/>
      <c r="I155" s="110"/>
    </row>
    <row r="156" spans="1:9" ht="23.25" customHeight="1">
      <c r="A156" s="173" t="s">
        <v>105</v>
      </c>
      <c r="B156" s="93"/>
      <c r="C156" s="93"/>
      <c r="D156" s="93"/>
      <c r="E156" s="93"/>
      <c r="F156" s="93"/>
      <c r="G156" s="93"/>
      <c r="H156" s="93"/>
      <c r="I156" s="110"/>
    </row>
    <row r="157" spans="1:9" ht="18">
      <c r="A157" s="338" t="s">
        <v>87</v>
      </c>
      <c r="B157" s="339"/>
      <c r="C157" s="339"/>
      <c r="D157" s="339"/>
      <c r="E157" s="339"/>
      <c r="F157" s="339"/>
      <c r="G157" s="339"/>
      <c r="H157" s="339"/>
      <c r="I157" s="340"/>
    </row>
    <row r="158" spans="1:9" ht="17.25">
      <c r="A158" s="341" t="s">
        <v>39</v>
      </c>
      <c r="B158" s="320"/>
      <c r="C158" s="320"/>
      <c r="D158" s="320"/>
      <c r="E158" s="320"/>
      <c r="F158" s="320"/>
      <c r="G158" s="320"/>
      <c r="H158" s="320"/>
      <c r="I158" s="342"/>
    </row>
    <row r="159" spans="1:9" ht="18">
      <c r="A159" s="109" t="s">
        <v>92</v>
      </c>
      <c r="B159" s="93"/>
      <c r="C159" s="93"/>
      <c r="D159" s="93"/>
      <c r="E159" s="93"/>
      <c r="F159" s="93"/>
      <c r="G159" s="93"/>
      <c r="H159" s="93"/>
      <c r="I159" s="110"/>
    </row>
    <row r="160" spans="1:9" ht="18">
      <c r="A160" s="109"/>
      <c r="B160" s="93"/>
      <c r="C160" s="93"/>
      <c r="D160" s="93"/>
      <c r="E160" s="93"/>
      <c r="F160" s="93"/>
      <c r="G160" s="93"/>
      <c r="H160" s="93"/>
      <c r="I160" s="110"/>
    </row>
    <row r="161" spans="1:9" ht="18">
      <c r="A161" s="109" t="s">
        <v>88</v>
      </c>
      <c r="B161" s="93"/>
      <c r="C161" s="93"/>
      <c r="D161" s="93"/>
      <c r="E161" s="93"/>
      <c r="F161" s="93"/>
      <c r="G161" s="93"/>
      <c r="H161" s="93"/>
      <c r="I161" s="110"/>
    </row>
    <row r="162" spans="1:9" ht="18">
      <c r="A162" s="174"/>
      <c r="B162" s="107"/>
      <c r="C162" s="107"/>
      <c r="D162" s="107"/>
      <c r="E162" s="107"/>
      <c r="F162" s="107"/>
      <c r="G162" s="107"/>
      <c r="H162" s="107" t="s">
        <v>89</v>
      </c>
      <c r="I162" s="175"/>
    </row>
    <row r="163" spans="1:9" ht="63" customHeight="1">
      <c r="A163" s="171"/>
      <c r="B163" s="171"/>
      <c r="C163" s="171"/>
      <c r="D163" s="171"/>
      <c r="E163" s="171"/>
      <c r="F163" s="171"/>
      <c r="G163" s="171"/>
      <c r="H163" s="171"/>
      <c r="I163" s="171"/>
    </row>
    <row r="164" spans="1:9" ht="17.25">
      <c r="A164" s="343" t="s">
        <v>90</v>
      </c>
      <c r="B164" s="343"/>
      <c r="C164" s="343"/>
      <c r="D164" s="343"/>
      <c r="E164" s="343"/>
      <c r="F164" s="343"/>
      <c r="G164" s="343"/>
      <c r="H164" s="343"/>
      <c r="I164" s="343"/>
    </row>
    <row r="165" spans="1:9" ht="18">
      <c r="A165" s="176"/>
      <c r="B165" s="177"/>
      <c r="C165" s="177"/>
      <c r="D165" s="177"/>
      <c r="E165" s="177"/>
      <c r="F165" s="177"/>
      <c r="G165" s="177"/>
      <c r="H165" s="177"/>
      <c r="I165" s="178"/>
    </row>
    <row r="166" spans="1:9" ht="18">
      <c r="A166" s="179" t="s">
        <v>91</v>
      </c>
      <c r="B166" s="93"/>
      <c r="C166" s="93"/>
      <c r="D166" s="93"/>
      <c r="E166" s="93"/>
      <c r="F166" s="93"/>
      <c r="G166" s="93"/>
      <c r="H166" s="93"/>
      <c r="I166" s="110"/>
    </row>
    <row r="167" spans="1:9" ht="18">
      <c r="A167" s="109"/>
      <c r="B167" s="93"/>
      <c r="C167" s="93"/>
      <c r="D167" s="93"/>
      <c r="E167" s="93"/>
      <c r="F167" s="93"/>
      <c r="G167" s="93"/>
      <c r="H167" s="93"/>
      <c r="I167" s="110"/>
    </row>
    <row r="168" spans="1:9" ht="18">
      <c r="A168" s="109" t="s">
        <v>88</v>
      </c>
      <c r="B168" s="93"/>
      <c r="C168" s="93"/>
      <c r="D168" s="93"/>
      <c r="E168" s="93"/>
      <c r="F168" s="93"/>
      <c r="G168" s="93"/>
      <c r="H168" s="93"/>
      <c r="I168" s="110"/>
    </row>
    <row r="169" spans="1:9" ht="18">
      <c r="A169" s="174"/>
      <c r="B169" s="107"/>
      <c r="C169" s="107"/>
      <c r="D169" s="107"/>
      <c r="E169" s="107"/>
      <c r="F169" s="107"/>
      <c r="G169" s="107"/>
      <c r="H169" s="107" t="s">
        <v>89</v>
      </c>
      <c r="I169" s="175"/>
    </row>
    <row r="170" spans="1:9" ht="18">
      <c r="A170" s="171"/>
      <c r="B170" s="171"/>
      <c r="C170" s="171"/>
      <c r="D170" s="171"/>
      <c r="E170" s="171"/>
      <c r="F170" s="171"/>
      <c r="G170" s="171"/>
      <c r="H170" s="171"/>
      <c r="I170" s="171"/>
    </row>
    <row r="171" spans="1:9" ht="14.25">
      <c r="A171" s="155"/>
      <c r="B171" s="155"/>
      <c r="C171" s="155"/>
      <c r="D171" s="155"/>
      <c r="E171" s="155"/>
      <c r="F171" s="155"/>
      <c r="G171" s="155"/>
      <c r="H171" s="155"/>
      <c r="I171" s="155"/>
    </row>
  </sheetData>
  <sheetProtection password="B1E4" sheet="1" formatCells="0" selectLockedCells="1"/>
  <mergeCells count="55">
    <mergeCell ref="A1:I1"/>
    <mergeCell ref="A2:I2"/>
    <mergeCell ref="A4:I4"/>
    <mergeCell ref="A5:I5"/>
    <mergeCell ref="A7:I7"/>
    <mergeCell ref="A8:I8"/>
    <mergeCell ref="C20:E20"/>
    <mergeCell ref="A9:I9"/>
    <mergeCell ref="A10:B10"/>
    <mergeCell ref="B12:C12"/>
    <mergeCell ref="B13:C13"/>
    <mergeCell ref="C19:E19"/>
    <mergeCell ref="H19:I19"/>
    <mergeCell ref="A53:I53"/>
    <mergeCell ref="A54:I54"/>
    <mergeCell ref="A55:E55"/>
    <mergeCell ref="F55:I55"/>
    <mergeCell ref="A28:I28"/>
    <mergeCell ref="A31:F31"/>
    <mergeCell ref="A48:I48"/>
    <mergeCell ref="A57:I58"/>
    <mergeCell ref="A69:I69"/>
    <mergeCell ref="B71:I71"/>
    <mergeCell ref="B73:I73"/>
    <mergeCell ref="B75:I75"/>
    <mergeCell ref="A76:I76"/>
    <mergeCell ref="A78:I78"/>
    <mergeCell ref="A80:I80"/>
    <mergeCell ref="A83:I83"/>
    <mergeCell ref="A86:B86"/>
    <mergeCell ref="C87:D87"/>
    <mergeCell ref="B89:C89"/>
    <mergeCell ref="A121:I121"/>
    <mergeCell ref="A129:I129"/>
    <mergeCell ref="A130:B130"/>
    <mergeCell ref="A131:I131"/>
    <mergeCell ref="A133:I133"/>
    <mergeCell ref="A134:I134"/>
    <mergeCell ref="A164:I164"/>
    <mergeCell ref="H20:I20"/>
    <mergeCell ref="A23:I23"/>
    <mergeCell ref="A142:I142"/>
    <mergeCell ref="A143:I143"/>
    <mergeCell ref="A144:I144"/>
    <mergeCell ref="A153:I153"/>
    <mergeCell ref="C140:D140"/>
    <mergeCell ref="A118:I118"/>
    <mergeCell ref="A119:I119"/>
    <mergeCell ref="A157:I157"/>
    <mergeCell ref="A158:I158"/>
    <mergeCell ref="A132:I132"/>
    <mergeCell ref="A136:I136"/>
    <mergeCell ref="A137:I137"/>
    <mergeCell ref="G138:H138"/>
    <mergeCell ref="A135:I135"/>
  </mergeCells>
  <conditionalFormatting sqref="B106">
    <cfRule type="cellIs" priority="3" dxfId="12" operator="equal">
      <formula>"C131"</formula>
    </cfRule>
  </conditionalFormatting>
  <conditionalFormatting sqref="A15 A13">
    <cfRule type="iconSet" priority="2" dxfId="11">
      <iconSet iconSet="3ArrowsGray">
        <cfvo type="percent" val="0"/>
        <cfvo type="percent" val="33"/>
        <cfvo type="percent" val="67"/>
      </iconSet>
    </cfRule>
  </conditionalFormatting>
  <conditionalFormatting sqref="A12">
    <cfRule type="iconSet" priority="1" dxfId="11">
      <iconSet iconSet="3ArrowsGray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G21">
      <formula1>0</formula1>
      <formula2>99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4" r:id="rId4"/>
  <rowBreaks count="2" manualBreakCount="2">
    <brk id="51" max="8" man="1"/>
    <brk id="113" max="8" man="1"/>
  </rowBreaks>
  <drawing r:id="rId3"/>
  <legacyDrawing r:id="rId2"/>
  <oleObjects>
    <oleObject progId="Word.Picture.8" shapeId="16322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Marco Orlandi</cp:lastModifiedBy>
  <cp:lastPrinted>2024-05-07T14:26:27Z</cp:lastPrinted>
  <dcterms:created xsi:type="dcterms:W3CDTF">2017-10-03T11:35:18Z</dcterms:created>
  <dcterms:modified xsi:type="dcterms:W3CDTF">2024-06-24T18:21:13Z</dcterms:modified>
  <cp:category/>
  <cp:version/>
  <cp:contentType/>
  <cp:contentStatus/>
</cp:coreProperties>
</file>